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EY Y DISPOSICIONES 2020\INICIATIVA COMISION H\Anexos Tecnicos Disposiciones\Centro Convivencias Encino\"/>
    </mc:Choice>
  </mc:AlternateContent>
  <bookViews>
    <workbookView xWindow="0" yWindow="0" windowWidth="7980" windowHeight="9285"/>
  </bookViews>
  <sheets>
    <sheet name="Cabaña" sheetId="1" r:id="rId1"/>
    <sheet name="Salon" sheetId="2" r:id="rId2"/>
    <sheet name="Kiosko" sheetId="3" r:id="rId3"/>
    <sheet name="Asadores" sheetId="4" r:id="rId4"/>
    <sheet name="Cri Cri" sheetId="5" r:id="rId5"/>
    <sheet name="Comercialización" sheetId="6" r:id="rId6"/>
    <sheet name="Estacionamiento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7" l="1"/>
  <c r="F10" i="7"/>
  <c r="F11" i="7"/>
  <c r="E9" i="7"/>
  <c r="E10" i="7"/>
  <c r="E11" i="7"/>
  <c r="E12" i="7"/>
  <c r="F12" i="7" s="1"/>
  <c r="E13" i="7"/>
  <c r="E8" i="7"/>
  <c r="F8" i="7" s="1"/>
  <c r="C20" i="7"/>
  <c r="D20" i="7" s="1"/>
  <c r="E20" i="7" s="1"/>
  <c r="C19" i="7"/>
  <c r="D19" i="7" s="1"/>
  <c r="E19" i="7" s="1"/>
  <c r="C18" i="7"/>
  <c r="D18" i="7" s="1"/>
  <c r="E18" i="7" s="1"/>
  <c r="C17" i="7"/>
  <c r="D17" i="7" s="1"/>
  <c r="E17" i="7" s="1"/>
  <c r="F13" i="7" l="1"/>
  <c r="H20" i="7"/>
  <c r="H19" i="7"/>
  <c r="H18" i="7"/>
  <c r="H17" i="7"/>
  <c r="H21" i="7" l="1"/>
  <c r="C14" i="6" l="1"/>
  <c r="E14" i="6" s="1"/>
  <c r="G14" i="6" s="1"/>
  <c r="E10" i="6"/>
  <c r="E9" i="6"/>
  <c r="E8" i="6"/>
  <c r="F8" i="6" s="1"/>
  <c r="F10" i="5"/>
  <c r="F11" i="5"/>
  <c r="F12" i="5"/>
  <c r="F13" i="5"/>
  <c r="F15" i="5"/>
  <c r="F8" i="5"/>
  <c r="E21" i="5"/>
  <c r="G21" i="5" s="1"/>
  <c r="D21" i="5"/>
  <c r="C21" i="5"/>
  <c r="E20" i="5"/>
  <c r="G20" i="5" s="1"/>
  <c r="G22" i="5" s="1"/>
  <c r="D20" i="5"/>
  <c r="C20" i="5"/>
  <c r="E16" i="5"/>
  <c r="E15" i="5"/>
  <c r="E14" i="5"/>
  <c r="F14" i="5" s="1"/>
  <c r="E13" i="5"/>
  <c r="E12" i="5"/>
  <c r="E11" i="5"/>
  <c r="E10" i="5"/>
  <c r="E9" i="5"/>
  <c r="F9" i="5" s="1"/>
  <c r="E8" i="5"/>
  <c r="C21" i="4"/>
  <c r="D21" i="4" s="1"/>
  <c r="C20" i="4"/>
  <c r="D20" i="4" s="1"/>
  <c r="E16" i="4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F8" i="4" s="1"/>
  <c r="F9" i="3"/>
  <c r="F10" i="3"/>
  <c r="F11" i="3"/>
  <c r="F12" i="3"/>
  <c r="F13" i="3"/>
  <c r="F8" i="3"/>
  <c r="E23" i="3"/>
  <c r="G23" i="3" s="1"/>
  <c r="C23" i="3"/>
  <c r="D23" i="3" s="1"/>
  <c r="E22" i="3"/>
  <c r="G22" i="3" s="1"/>
  <c r="C22" i="3"/>
  <c r="D22" i="3" s="1"/>
  <c r="E21" i="3"/>
  <c r="G21" i="3" s="1"/>
  <c r="C21" i="3"/>
  <c r="D21" i="3" s="1"/>
  <c r="E20" i="3"/>
  <c r="G20" i="3" s="1"/>
  <c r="G24" i="3" s="1"/>
  <c r="C20" i="3"/>
  <c r="D20" i="3" s="1"/>
  <c r="E16" i="3"/>
  <c r="E15" i="3"/>
  <c r="F15" i="3" s="1"/>
  <c r="E14" i="3"/>
  <c r="F14" i="3" s="1"/>
  <c r="E13" i="3"/>
  <c r="E12" i="3"/>
  <c r="E11" i="3"/>
  <c r="E10" i="3"/>
  <c r="E9" i="3"/>
  <c r="E8" i="3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8" i="2"/>
  <c r="F8" i="2" s="1"/>
  <c r="E14" i="1"/>
  <c r="F14" i="1"/>
  <c r="E9" i="1"/>
  <c r="F9" i="1" s="1"/>
  <c r="E10" i="1"/>
  <c r="F10" i="1" s="1"/>
  <c r="E11" i="1"/>
  <c r="F11" i="1" s="1"/>
  <c r="E12" i="1"/>
  <c r="F12" i="1" s="1"/>
  <c r="E13" i="1"/>
  <c r="F13" i="1" s="1"/>
  <c r="E15" i="1"/>
  <c r="F15" i="1" s="1"/>
  <c r="E8" i="1"/>
  <c r="F8" i="1" s="1"/>
  <c r="E16" i="2"/>
  <c r="C23" i="2"/>
  <c r="D23" i="2" s="1"/>
  <c r="C22" i="2"/>
  <c r="D22" i="2" s="1"/>
  <c r="C21" i="2"/>
  <c r="D21" i="2" s="1"/>
  <c r="C20" i="2"/>
  <c r="D20" i="2" s="1"/>
  <c r="G15" i="6" l="1"/>
  <c r="D14" i="6"/>
  <c r="F10" i="6"/>
  <c r="F16" i="5"/>
  <c r="B26" i="5" s="1"/>
  <c r="E21" i="4"/>
  <c r="G21" i="4" s="1"/>
  <c r="E20" i="4"/>
  <c r="G20" i="4" s="1"/>
  <c r="F16" i="4"/>
  <c r="F16" i="3"/>
  <c r="F16" i="2"/>
  <c r="E20" i="2"/>
  <c r="G20" i="2" s="1"/>
  <c r="E21" i="2"/>
  <c r="G21" i="2" s="1"/>
  <c r="E22" i="2"/>
  <c r="G22" i="2" s="1"/>
  <c r="E23" i="2"/>
  <c r="G23" i="2" s="1"/>
  <c r="F16" i="1"/>
  <c r="C21" i="1"/>
  <c r="C22" i="1"/>
  <c r="C23" i="1"/>
  <c r="C20" i="1"/>
  <c r="G22" i="4" l="1"/>
  <c r="G24" i="2"/>
  <c r="D22" i="1"/>
  <c r="E22" i="1"/>
  <c r="G22" i="1" s="1"/>
  <c r="D21" i="1"/>
  <c r="E21" i="1"/>
  <c r="G21" i="1" s="1"/>
  <c r="D23" i="1"/>
  <c r="E23" i="1"/>
  <c r="G23" i="1" s="1"/>
  <c r="D20" i="1"/>
  <c r="E20" i="1"/>
  <c r="G20" i="1" s="1"/>
  <c r="G24" i="1" l="1"/>
</calcChain>
</file>

<file path=xl/sharedStrings.xml><?xml version="1.0" encoding="utf-8"?>
<sst xmlns="http://schemas.openxmlformats.org/spreadsheetml/2006/main" count="292" uniqueCount="58">
  <si>
    <t>TARJETA DE COSTOS POR SERVICIO</t>
  </si>
  <si>
    <t>CENTRO DE CONVIVENCIA FAMILIAR "EL ENCINO"</t>
  </si>
  <si>
    <t xml:space="preserve">Concepto </t>
  </si>
  <si>
    <t xml:space="preserve">Unidad </t>
  </si>
  <si>
    <t xml:space="preserve">Materiales y/o insumos </t>
  </si>
  <si>
    <t xml:space="preserve">Costo Unitario </t>
  </si>
  <si>
    <t>Importe por día</t>
  </si>
  <si>
    <t xml:space="preserve">Total por servicio por unidad </t>
  </si>
  <si>
    <t>Total  servicio</t>
  </si>
  <si>
    <t xml:space="preserve">Cloro </t>
  </si>
  <si>
    <t>Pinol</t>
  </si>
  <si>
    <t xml:space="preserve">Escobas </t>
  </si>
  <si>
    <t>Trapeadores</t>
  </si>
  <si>
    <t xml:space="preserve">Jabon </t>
  </si>
  <si>
    <t>Litros</t>
  </si>
  <si>
    <t>Pieza</t>
  </si>
  <si>
    <t xml:space="preserve">Kilos </t>
  </si>
  <si>
    <t xml:space="preserve">Pintura </t>
  </si>
  <si>
    <t xml:space="preserve">Boletos </t>
  </si>
  <si>
    <t>Cantidad  por mes</t>
  </si>
  <si>
    <t>Sueldo Mensual</t>
  </si>
  <si>
    <t>Sueldo Diario</t>
  </si>
  <si>
    <t>Personal</t>
  </si>
  <si>
    <t>Sueldo por hora</t>
  </si>
  <si>
    <t>Sueldo por minuto</t>
  </si>
  <si>
    <t>Total por servicio</t>
  </si>
  <si>
    <t xml:space="preserve">Personal requerido </t>
  </si>
  <si>
    <t>Personal 1</t>
  </si>
  <si>
    <t>Personal 2</t>
  </si>
  <si>
    <t>Personal 3</t>
  </si>
  <si>
    <t>Personal 4</t>
  </si>
  <si>
    <t>Total</t>
  </si>
  <si>
    <t>Mantenimiento</t>
  </si>
  <si>
    <t>%</t>
  </si>
  <si>
    <t>Unidad</t>
  </si>
  <si>
    <t>Renta de cabañas, cuota por evento</t>
  </si>
  <si>
    <t>Renta</t>
  </si>
  <si>
    <t>Promedio de ingresos de rentas por mes</t>
  </si>
  <si>
    <t xml:space="preserve">Cantidad </t>
  </si>
  <si>
    <t>Recibos</t>
  </si>
  <si>
    <t>Renta de salón, cuota por evento</t>
  </si>
  <si>
    <t>Papel Sanitario</t>
  </si>
  <si>
    <t>Renta Kiosko, cuota por evento</t>
  </si>
  <si>
    <t>Renta asadores, cuota por evento</t>
  </si>
  <si>
    <t>Renta auditorio Cri Cri, cuota por evento</t>
  </si>
  <si>
    <t xml:space="preserve">Renta de espacio para comercialización </t>
  </si>
  <si>
    <t>Servicio de estacionamiento publico</t>
  </si>
  <si>
    <t>Vehiculos</t>
  </si>
  <si>
    <t>Promedio de ingresos de autos por día</t>
  </si>
  <si>
    <t>Señaletica</t>
  </si>
  <si>
    <t xml:space="preserve">Nota: El costo sugerido es de $15 por hora, en comparativa a los estacionamientos ubicados en los alrededores. </t>
  </si>
  <si>
    <t>Tarifa Propuesta para 2020 para renta de kiosco</t>
  </si>
  <si>
    <t>Tarifa Propuesta para 2020 para la renta de cabañas</t>
  </si>
  <si>
    <t>Tarifa Propuesta para 2020 para la renta del salon de fiestas</t>
  </si>
  <si>
    <t>Tarifa Propuesta para 2020 para la renta de asadores</t>
  </si>
  <si>
    <t>Tarifa Propuesta para 2020 para la renta del auditorio CRI-CRI</t>
  </si>
  <si>
    <t xml:space="preserve">Tarifa Propuesta para 2020 para la renta del espacio para la comercialización </t>
  </si>
  <si>
    <t xml:space="preserve">Tarifa Propuesta para 2020 para el servicio de estacionamiento público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</si>
</sst>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8" fontId="0" fillId="0" borderId="0" xfId="0" applyNumberFormat="1"/>
    <xf numFmtId="44" fontId="0" fillId="0" borderId="0" xfId="1" applyFont="1"/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44" fontId="0" fillId="0" borderId="1" xfId="1" applyFont="1" applyBorder="1" applyAlignment="1"/>
    <xf numFmtId="44" fontId="0" fillId="0" borderId="1" xfId="1" applyFont="1" applyBorder="1"/>
    <xf numFmtId="44" fontId="0" fillId="0" borderId="1" xfId="1" applyFont="1" applyBorder="1" applyAlignment="1">
      <alignment wrapText="1"/>
    </xf>
    <xf numFmtId="0" fontId="0" fillId="0" borderId="1" xfId="0" applyBorder="1" applyAlignment="1"/>
    <xf numFmtId="4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4" fontId="1" fillId="0" borderId="1" xfId="1" applyFont="1" applyBorder="1" applyAlignment="1"/>
    <xf numFmtId="44" fontId="0" fillId="0" borderId="1" xfId="1" applyFon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4" fillId="3" borderId="1" xfId="0" applyFont="1" applyFill="1" applyBorder="1" applyAlignment="1"/>
    <xf numFmtId="0" fontId="0" fillId="3" borderId="1" xfId="0" applyFill="1" applyBorder="1"/>
    <xf numFmtId="0" fontId="0" fillId="0" borderId="1" xfId="0" applyFill="1" applyBorder="1"/>
    <xf numFmtId="44" fontId="0" fillId="3" borderId="1" xfId="0" applyNumberFormat="1" applyFill="1" applyBorder="1"/>
    <xf numFmtId="44" fontId="0" fillId="3" borderId="1" xfId="1" applyFont="1" applyFill="1" applyBorder="1"/>
    <xf numFmtId="0" fontId="0" fillId="3" borderId="1" xfId="0" applyFill="1" applyBorder="1" applyAlignment="1">
      <alignment wrapText="1"/>
    </xf>
    <xf numFmtId="0" fontId="0" fillId="3" borderId="1" xfId="0" applyFont="1" applyFill="1" applyBorder="1"/>
    <xf numFmtId="0" fontId="0" fillId="3" borderId="1" xfId="0" applyFill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A32" sqref="A32"/>
    </sheetView>
  </sheetViews>
  <sheetFormatPr baseColWidth="10" defaultRowHeight="15" x14ac:dyDescent="0.25"/>
  <cols>
    <col min="1" max="1" width="38.28515625" customWidth="1"/>
    <col min="2" max="3" width="17.7109375" customWidth="1"/>
    <col min="4" max="4" width="18.42578125" customWidth="1"/>
    <col min="5" max="5" width="18.5703125" customWidth="1"/>
    <col min="6" max="6" width="22.42578125" customWidth="1"/>
    <col min="7" max="7" width="27.28515625" customWidth="1"/>
    <col min="8" max="8" width="27.4257812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35</v>
      </c>
      <c r="B4" s="7" t="s">
        <v>36</v>
      </c>
    </row>
    <row r="5" spans="1:9" x14ac:dyDescent="0.25">
      <c r="A5" s="7" t="s">
        <v>37</v>
      </c>
      <c r="B5" s="7">
        <v>6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1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9" t="s">
        <v>9</v>
      </c>
      <c r="B8" s="9" t="s">
        <v>14</v>
      </c>
      <c r="C8" s="9">
        <v>7</v>
      </c>
      <c r="D8" s="17">
        <v>10</v>
      </c>
      <c r="E8" s="10">
        <f>C8*D8/30</f>
        <v>2.3333333333333335</v>
      </c>
      <c r="F8" s="11">
        <f>E8*6</f>
        <v>14</v>
      </c>
    </row>
    <row r="9" spans="1:9" x14ac:dyDescent="0.25">
      <c r="A9" s="7" t="s">
        <v>10</v>
      </c>
      <c r="B9" s="7" t="s">
        <v>14</v>
      </c>
      <c r="C9" s="7">
        <v>7</v>
      </c>
      <c r="D9" s="12">
        <v>10</v>
      </c>
      <c r="E9" s="10">
        <f t="shared" ref="E9:E15" si="0">C9*D9/30</f>
        <v>2.3333333333333335</v>
      </c>
      <c r="F9" s="11">
        <f t="shared" ref="F9:F15" si="1">E9*6</f>
        <v>14</v>
      </c>
      <c r="G9" s="6"/>
    </row>
    <row r="10" spans="1:9" x14ac:dyDescent="0.25">
      <c r="A10" s="13" t="s">
        <v>11</v>
      </c>
      <c r="B10" s="13" t="s">
        <v>15</v>
      </c>
      <c r="C10" s="13">
        <v>3</v>
      </c>
      <c r="D10" s="12">
        <v>25</v>
      </c>
      <c r="E10" s="10">
        <f t="shared" si="0"/>
        <v>2.5</v>
      </c>
      <c r="F10" s="11">
        <f t="shared" si="1"/>
        <v>15</v>
      </c>
    </row>
    <row r="11" spans="1:9" x14ac:dyDescent="0.25">
      <c r="A11" s="13" t="s">
        <v>12</v>
      </c>
      <c r="B11" s="13" t="s">
        <v>15</v>
      </c>
      <c r="C11" s="13">
        <v>3</v>
      </c>
      <c r="D11" s="10">
        <v>25</v>
      </c>
      <c r="E11" s="10">
        <f t="shared" si="0"/>
        <v>2.5</v>
      </c>
      <c r="F11" s="11">
        <f t="shared" si="1"/>
        <v>15</v>
      </c>
    </row>
    <row r="12" spans="1:9" x14ac:dyDescent="0.25">
      <c r="A12" s="13" t="s">
        <v>13</v>
      </c>
      <c r="B12" s="13" t="s">
        <v>16</v>
      </c>
      <c r="C12" s="13">
        <v>7</v>
      </c>
      <c r="D12" s="10">
        <v>15</v>
      </c>
      <c r="E12" s="10">
        <f t="shared" si="0"/>
        <v>3.5</v>
      </c>
      <c r="F12" s="11">
        <f t="shared" si="1"/>
        <v>21</v>
      </c>
    </row>
    <row r="13" spans="1:9" x14ac:dyDescent="0.25">
      <c r="A13" s="13" t="s">
        <v>39</v>
      </c>
      <c r="B13" s="7" t="s">
        <v>15</v>
      </c>
      <c r="C13" s="7">
        <v>30</v>
      </c>
      <c r="D13" s="12">
        <v>1</v>
      </c>
      <c r="E13" s="10">
        <f t="shared" si="0"/>
        <v>1</v>
      </c>
      <c r="F13" s="11">
        <f t="shared" si="1"/>
        <v>6</v>
      </c>
    </row>
    <row r="14" spans="1:9" x14ac:dyDescent="0.25">
      <c r="A14" s="13" t="s">
        <v>41</v>
      </c>
      <c r="B14" s="7" t="s">
        <v>15</v>
      </c>
      <c r="C14" s="7">
        <v>18</v>
      </c>
      <c r="D14" s="12">
        <v>15</v>
      </c>
      <c r="E14" s="10">
        <f t="shared" si="0"/>
        <v>9</v>
      </c>
      <c r="F14" s="11">
        <f t="shared" si="1"/>
        <v>54</v>
      </c>
    </row>
    <row r="15" spans="1:9" x14ac:dyDescent="0.25">
      <c r="A15" s="13" t="s">
        <v>32</v>
      </c>
      <c r="B15" s="7" t="s">
        <v>33</v>
      </c>
      <c r="C15" s="7">
        <v>1</v>
      </c>
      <c r="D15" s="12">
        <v>950</v>
      </c>
      <c r="E15" s="10">
        <f t="shared" si="0"/>
        <v>31.666666666666668</v>
      </c>
      <c r="F15" s="11">
        <f t="shared" si="1"/>
        <v>190</v>
      </c>
    </row>
    <row r="16" spans="1:9" x14ac:dyDescent="0.25">
      <c r="A16" s="25" t="s">
        <v>31</v>
      </c>
      <c r="B16" s="7"/>
      <c r="C16" s="7"/>
      <c r="D16" s="7"/>
      <c r="E16" s="7"/>
      <c r="F16" s="11">
        <f>SUM(F8:F15)</f>
        <v>329</v>
      </c>
    </row>
    <row r="19" spans="1:7" x14ac:dyDescent="0.25">
      <c r="A19" s="15" t="s">
        <v>22</v>
      </c>
      <c r="B19" s="15" t="s">
        <v>20</v>
      </c>
      <c r="C19" s="15" t="s">
        <v>21</v>
      </c>
      <c r="D19" s="15" t="s">
        <v>23</v>
      </c>
      <c r="E19" s="15" t="s">
        <v>25</v>
      </c>
      <c r="F19" s="15" t="s">
        <v>26</v>
      </c>
      <c r="G19" s="15" t="s">
        <v>7</v>
      </c>
    </row>
    <row r="20" spans="1:7" x14ac:dyDescent="0.25">
      <c r="A20" s="7" t="s">
        <v>27</v>
      </c>
      <c r="B20" s="11">
        <v>5033.13</v>
      </c>
      <c r="C20" s="14">
        <f>B20/30</f>
        <v>167.77100000000002</v>
      </c>
      <c r="D20" s="14">
        <f>C20/8</f>
        <v>20.971375000000002</v>
      </c>
      <c r="E20" s="11">
        <f>C20*1</f>
        <v>167.77100000000002</v>
      </c>
      <c r="F20" s="7">
        <v>1</v>
      </c>
      <c r="G20" s="11">
        <f>E20*1</f>
        <v>167.77100000000002</v>
      </c>
    </row>
    <row r="21" spans="1:7" x14ac:dyDescent="0.25">
      <c r="A21" s="7" t="s">
        <v>28</v>
      </c>
      <c r="B21" s="11">
        <v>5033.13</v>
      </c>
      <c r="C21" s="14">
        <f t="shared" ref="C21:C23" si="2">B21/30</f>
        <v>167.77100000000002</v>
      </c>
      <c r="D21" s="14">
        <f t="shared" ref="D21:D23" si="3">C21/8</f>
        <v>20.971375000000002</v>
      </c>
      <c r="E21" s="11">
        <f t="shared" ref="E21:E23" si="4">C21*1</f>
        <v>167.77100000000002</v>
      </c>
      <c r="F21" s="7">
        <v>1</v>
      </c>
      <c r="G21" s="11">
        <f t="shared" ref="G21:G23" si="5">E21*1</f>
        <v>167.77100000000002</v>
      </c>
    </row>
    <row r="22" spans="1:7" x14ac:dyDescent="0.25">
      <c r="A22" s="7" t="s">
        <v>29</v>
      </c>
      <c r="B22" s="11">
        <v>5033.13</v>
      </c>
      <c r="C22" s="14">
        <f t="shared" si="2"/>
        <v>167.77100000000002</v>
      </c>
      <c r="D22" s="14">
        <f t="shared" si="3"/>
        <v>20.971375000000002</v>
      </c>
      <c r="E22" s="11">
        <f t="shared" si="4"/>
        <v>167.77100000000002</v>
      </c>
      <c r="F22" s="7">
        <v>1</v>
      </c>
      <c r="G22" s="11">
        <f t="shared" si="5"/>
        <v>167.77100000000002</v>
      </c>
    </row>
    <row r="23" spans="1:7" x14ac:dyDescent="0.25">
      <c r="A23" s="27" t="s">
        <v>30</v>
      </c>
      <c r="B23" s="11">
        <v>5033.13</v>
      </c>
      <c r="C23" s="14">
        <f t="shared" si="2"/>
        <v>167.77100000000002</v>
      </c>
      <c r="D23" s="14">
        <f t="shared" si="3"/>
        <v>20.971375000000002</v>
      </c>
      <c r="E23" s="11">
        <f t="shared" si="4"/>
        <v>167.77100000000002</v>
      </c>
      <c r="F23" s="7">
        <v>1</v>
      </c>
      <c r="G23" s="11">
        <f t="shared" si="5"/>
        <v>167.77100000000002</v>
      </c>
    </row>
    <row r="24" spans="1:7" x14ac:dyDescent="0.25">
      <c r="A24" s="26" t="s">
        <v>31</v>
      </c>
      <c r="B24" s="7"/>
      <c r="C24" s="7"/>
      <c r="D24" s="7"/>
      <c r="E24" s="7"/>
      <c r="F24" s="7"/>
      <c r="G24" s="28">
        <f>SUM(G20:G23)</f>
        <v>671.08400000000006</v>
      </c>
    </row>
    <row r="26" spans="1:7" x14ac:dyDescent="0.25">
      <c r="A26" s="7" t="s">
        <v>4</v>
      </c>
      <c r="B26" s="18">
        <v>129.31</v>
      </c>
    </row>
    <row r="27" spans="1:7" x14ac:dyDescent="0.25">
      <c r="A27" s="7" t="s">
        <v>22</v>
      </c>
      <c r="B27" s="18">
        <v>870.22</v>
      </c>
    </row>
    <row r="28" spans="1:7" ht="30" x14ac:dyDescent="0.25">
      <c r="A28" s="30" t="s">
        <v>52</v>
      </c>
      <c r="B28" s="29">
        <v>1000</v>
      </c>
    </row>
  </sheetData>
  <mergeCells count="3">
    <mergeCell ref="A1:I1"/>
    <mergeCell ref="A2:H2"/>
    <mergeCell ref="E5:I5"/>
  </mergeCells>
  <pageMargins left="0.23622047244094491" right="0.23622047244094491" top="0.74803149606299213" bottom="0.74803149606299213" header="0.31496062992125984" footer="0.31496062992125984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D30" sqref="D30"/>
    </sheetView>
  </sheetViews>
  <sheetFormatPr baseColWidth="10" defaultRowHeight="15" x14ac:dyDescent="0.25"/>
  <cols>
    <col min="1" max="1" width="38.140625" customWidth="1"/>
    <col min="2" max="2" width="19.85546875" customWidth="1"/>
    <col min="3" max="3" width="16" customWidth="1"/>
    <col min="4" max="4" width="20.85546875" customWidth="1"/>
    <col min="5" max="5" width="17.7109375" customWidth="1"/>
    <col min="6" max="6" width="20.5703125" customWidth="1"/>
    <col min="7" max="7" width="28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40</v>
      </c>
      <c r="B4" s="19" t="s">
        <v>36</v>
      </c>
    </row>
    <row r="5" spans="1:9" x14ac:dyDescent="0.25">
      <c r="A5" s="7" t="s">
        <v>37</v>
      </c>
      <c r="B5" s="19">
        <v>8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9" t="s">
        <v>9</v>
      </c>
      <c r="B8" s="9" t="s">
        <v>14</v>
      </c>
      <c r="C8" s="9">
        <v>7</v>
      </c>
      <c r="D8" s="17">
        <v>10</v>
      </c>
      <c r="E8" s="10">
        <f>C8*D8/30</f>
        <v>2.3333333333333335</v>
      </c>
      <c r="F8" s="11">
        <f>E8*8</f>
        <v>18.666666666666668</v>
      </c>
    </row>
    <row r="9" spans="1:9" x14ac:dyDescent="0.25">
      <c r="A9" s="7" t="s">
        <v>10</v>
      </c>
      <c r="B9" s="7" t="s">
        <v>14</v>
      </c>
      <c r="C9" s="7">
        <v>7</v>
      </c>
      <c r="D9" s="12">
        <v>10</v>
      </c>
      <c r="E9" s="10">
        <f t="shared" ref="E9:E15" si="0">C9*D9/30</f>
        <v>2.3333333333333335</v>
      </c>
      <c r="F9" s="11">
        <f t="shared" ref="F9:F15" si="1">E9*8</f>
        <v>18.666666666666668</v>
      </c>
      <c r="G9" s="6"/>
    </row>
    <row r="10" spans="1:9" x14ac:dyDescent="0.25">
      <c r="A10" s="13" t="s">
        <v>11</v>
      </c>
      <c r="B10" s="13" t="s">
        <v>15</v>
      </c>
      <c r="C10" s="13">
        <v>3</v>
      </c>
      <c r="D10" s="12">
        <v>25</v>
      </c>
      <c r="E10" s="10">
        <f t="shared" si="0"/>
        <v>2.5</v>
      </c>
      <c r="F10" s="11">
        <f t="shared" si="1"/>
        <v>20</v>
      </c>
    </row>
    <row r="11" spans="1:9" x14ac:dyDescent="0.25">
      <c r="A11" s="13" t="s">
        <v>12</v>
      </c>
      <c r="B11" s="13" t="s">
        <v>15</v>
      </c>
      <c r="C11" s="13">
        <v>3</v>
      </c>
      <c r="D11" s="10">
        <v>25</v>
      </c>
      <c r="E11" s="10">
        <f t="shared" si="0"/>
        <v>2.5</v>
      </c>
      <c r="F11" s="11">
        <f t="shared" si="1"/>
        <v>20</v>
      </c>
    </row>
    <row r="12" spans="1:9" x14ac:dyDescent="0.25">
      <c r="A12" s="13" t="s">
        <v>13</v>
      </c>
      <c r="B12" s="13" t="s">
        <v>16</v>
      </c>
      <c r="C12" s="13">
        <v>7</v>
      </c>
      <c r="D12" s="10">
        <v>15</v>
      </c>
      <c r="E12" s="10">
        <f t="shared" si="0"/>
        <v>3.5</v>
      </c>
      <c r="F12" s="11">
        <f t="shared" si="1"/>
        <v>28</v>
      </c>
    </row>
    <row r="13" spans="1:9" x14ac:dyDescent="0.25">
      <c r="A13" s="13" t="s">
        <v>39</v>
      </c>
      <c r="B13" s="7" t="s">
        <v>15</v>
      </c>
      <c r="C13" s="7">
        <v>30</v>
      </c>
      <c r="D13" s="12">
        <v>1</v>
      </c>
      <c r="E13" s="10">
        <f t="shared" si="0"/>
        <v>1</v>
      </c>
      <c r="F13" s="11">
        <f t="shared" si="1"/>
        <v>8</v>
      </c>
    </row>
    <row r="14" spans="1:9" x14ac:dyDescent="0.25">
      <c r="A14" s="13" t="s">
        <v>32</v>
      </c>
      <c r="B14" s="7" t="s">
        <v>33</v>
      </c>
      <c r="C14" s="7">
        <v>1</v>
      </c>
      <c r="D14" s="12">
        <v>1500</v>
      </c>
      <c r="E14" s="10">
        <f t="shared" si="0"/>
        <v>50</v>
      </c>
      <c r="F14" s="11">
        <f t="shared" si="1"/>
        <v>400</v>
      </c>
    </row>
    <row r="15" spans="1:9" x14ac:dyDescent="0.25">
      <c r="A15" s="13" t="s">
        <v>41</v>
      </c>
      <c r="B15" s="7" t="s">
        <v>15</v>
      </c>
      <c r="C15" s="7">
        <v>24</v>
      </c>
      <c r="D15" s="12">
        <v>25</v>
      </c>
      <c r="E15" s="10">
        <f t="shared" si="0"/>
        <v>20</v>
      </c>
      <c r="F15" s="11">
        <f t="shared" si="1"/>
        <v>160</v>
      </c>
    </row>
    <row r="16" spans="1:9" x14ac:dyDescent="0.25">
      <c r="A16" s="25" t="s">
        <v>31</v>
      </c>
      <c r="B16" s="7"/>
      <c r="C16" s="7"/>
      <c r="D16" s="7"/>
      <c r="E16" s="10">
        <f t="shared" ref="E16" si="2">C16*D16/8</f>
        <v>0</v>
      </c>
      <c r="F16" s="12">
        <f>SUM(F8:F15)</f>
        <v>673.33333333333337</v>
      </c>
    </row>
    <row r="19" spans="1:7" x14ac:dyDescent="0.25">
      <c r="A19" s="15" t="s">
        <v>22</v>
      </c>
      <c r="B19" s="15" t="s">
        <v>20</v>
      </c>
      <c r="C19" s="15" t="s">
        <v>21</v>
      </c>
      <c r="D19" s="15" t="s">
        <v>23</v>
      </c>
      <c r="E19" s="15" t="s">
        <v>25</v>
      </c>
      <c r="F19" s="15" t="s">
        <v>26</v>
      </c>
      <c r="G19" s="15" t="s">
        <v>7</v>
      </c>
    </row>
    <row r="20" spans="1:7" x14ac:dyDescent="0.25">
      <c r="A20" s="7" t="s">
        <v>27</v>
      </c>
      <c r="B20" s="11">
        <v>5033.13</v>
      </c>
      <c r="C20" s="14">
        <f>B20/30</f>
        <v>167.77100000000002</v>
      </c>
      <c r="D20" s="14">
        <f>C20/8</f>
        <v>20.971375000000002</v>
      </c>
      <c r="E20" s="11">
        <f>C20*1</f>
        <v>167.77100000000002</v>
      </c>
      <c r="F20" s="7">
        <v>1</v>
      </c>
      <c r="G20" s="11">
        <f>E20*1</f>
        <v>167.77100000000002</v>
      </c>
    </row>
    <row r="21" spans="1:7" x14ac:dyDescent="0.25">
      <c r="A21" s="7" t="s">
        <v>28</v>
      </c>
      <c r="B21" s="11">
        <v>5033.13</v>
      </c>
      <c r="C21" s="14">
        <f t="shared" ref="C21:C23" si="3">B21/30</f>
        <v>167.77100000000002</v>
      </c>
      <c r="D21" s="14">
        <f t="shared" ref="D21:D23" si="4">C21/8</f>
        <v>20.971375000000002</v>
      </c>
      <c r="E21" s="11">
        <f t="shared" ref="E21:E23" si="5">C21*1</f>
        <v>167.77100000000002</v>
      </c>
      <c r="F21" s="7">
        <v>1</v>
      </c>
      <c r="G21" s="11">
        <f t="shared" ref="G21:G23" si="6">E21*1</f>
        <v>167.77100000000002</v>
      </c>
    </row>
    <row r="22" spans="1:7" x14ac:dyDescent="0.25">
      <c r="A22" s="7" t="s">
        <v>29</v>
      </c>
      <c r="B22" s="11">
        <v>5033.13</v>
      </c>
      <c r="C22" s="14">
        <f t="shared" si="3"/>
        <v>167.77100000000002</v>
      </c>
      <c r="D22" s="14">
        <f t="shared" si="4"/>
        <v>20.971375000000002</v>
      </c>
      <c r="E22" s="11">
        <f t="shared" si="5"/>
        <v>167.77100000000002</v>
      </c>
      <c r="F22" s="7">
        <v>1</v>
      </c>
      <c r="G22" s="11">
        <f t="shared" si="6"/>
        <v>167.77100000000002</v>
      </c>
    </row>
    <row r="23" spans="1:7" x14ac:dyDescent="0.25">
      <c r="A23" s="7" t="s">
        <v>30</v>
      </c>
      <c r="B23" s="11">
        <v>5033.13</v>
      </c>
      <c r="C23" s="14">
        <f t="shared" si="3"/>
        <v>167.77100000000002</v>
      </c>
      <c r="D23" s="14">
        <f t="shared" si="4"/>
        <v>20.971375000000002</v>
      </c>
      <c r="E23" s="11">
        <f t="shared" si="5"/>
        <v>167.77100000000002</v>
      </c>
      <c r="F23" s="7">
        <v>1</v>
      </c>
      <c r="G23" s="11">
        <f t="shared" si="6"/>
        <v>167.77100000000002</v>
      </c>
    </row>
    <row r="24" spans="1:7" x14ac:dyDescent="0.25">
      <c r="A24" s="31" t="s">
        <v>31</v>
      </c>
      <c r="B24" s="7"/>
      <c r="C24" s="7"/>
      <c r="D24" s="7"/>
      <c r="E24" s="7"/>
      <c r="F24" s="7"/>
      <c r="G24" s="28">
        <f>SUM(G20:G23)</f>
        <v>671.08400000000006</v>
      </c>
    </row>
    <row r="26" spans="1:7" x14ac:dyDescent="0.25">
      <c r="A26" s="7" t="s">
        <v>4</v>
      </c>
      <c r="B26" s="18">
        <v>673.33</v>
      </c>
    </row>
    <row r="27" spans="1:7" x14ac:dyDescent="0.25">
      <c r="A27" s="7" t="s">
        <v>22</v>
      </c>
      <c r="B27" s="18">
        <v>671.08</v>
      </c>
    </row>
    <row r="28" spans="1:7" ht="30" x14ac:dyDescent="0.25">
      <c r="A28" s="30" t="s">
        <v>53</v>
      </c>
      <c r="B28" s="28">
        <v>1380</v>
      </c>
    </row>
  </sheetData>
  <mergeCells count="3">
    <mergeCell ref="A1:I1"/>
    <mergeCell ref="A2:H2"/>
    <mergeCell ref="E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XFD2"/>
    </sheetView>
  </sheetViews>
  <sheetFormatPr baseColWidth="10" defaultRowHeight="15" x14ac:dyDescent="0.25"/>
  <cols>
    <col min="1" max="1" width="36.7109375" customWidth="1"/>
    <col min="2" max="2" width="26.28515625" customWidth="1"/>
    <col min="3" max="3" width="16.140625" customWidth="1"/>
    <col min="4" max="4" width="20.140625" customWidth="1"/>
    <col min="5" max="5" width="24.7109375" customWidth="1"/>
    <col min="6" max="6" width="20.5703125" customWidth="1"/>
    <col min="7" max="7" width="28.710937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42</v>
      </c>
      <c r="B4" s="7" t="s">
        <v>36</v>
      </c>
    </row>
    <row r="5" spans="1:9" x14ac:dyDescent="0.25">
      <c r="A5" s="7" t="s">
        <v>37</v>
      </c>
      <c r="B5" s="7">
        <v>4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9" t="s">
        <v>9</v>
      </c>
      <c r="B8" s="9" t="s">
        <v>14</v>
      </c>
      <c r="C8" s="9">
        <v>7</v>
      </c>
      <c r="D8" s="17">
        <v>10</v>
      </c>
      <c r="E8" s="10">
        <f>C8*D8/30</f>
        <v>2.3333333333333335</v>
      </c>
      <c r="F8" s="11">
        <f>E8*4</f>
        <v>9.3333333333333339</v>
      </c>
    </row>
    <row r="9" spans="1:9" x14ac:dyDescent="0.25">
      <c r="A9" s="7" t="s">
        <v>10</v>
      </c>
      <c r="B9" s="7" t="s">
        <v>14</v>
      </c>
      <c r="C9" s="7">
        <v>7</v>
      </c>
      <c r="D9" s="12">
        <v>10</v>
      </c>
      <c r="E9" s="10">
        <f t="shared" ref="E9:E15" si="0">C9*D9/30</f>
        <v>2.3333333333333335</v>
      </c>
      <c r="F9" s="11">
        <f t="shared" ref="F9:F15" si="1">E9*4</f>
        <v>9.3333333333333339</v>
      </c>
      <c r="G9" s="6"/>
    </row>
    <row r="10" spans="1:9" x14ac:dyDescent="0.25">
      <c r="A10" s="13" t="s">
        <v>11</v>
      </c>
      <c r="B10" s="13" t="s">
        <v>15</v>
      </c>
      <c r="C10" s="13">
        <v>3</v>
      </c>
      <c r="D10" s="12">
        <v>25</v>
      </c>
      <c r="E10" s="10">
        <f t="shared" si="0"/>
        <v>2.5</v>
      </c>
      <c r="F10" s="11">
        <f t="shared" si="1"/>
        <v>10</v>
      </c>
    </row>
    <row r="11" spans="1:9" x14ac:dyDescent="0.25">
      <c r="A11" s="13" t="s">
        <v>12</v>
      </c>
      <c r="B11" s="13" t="s">
        <v>15</v>
      </c>
      <c r="C11" s="13">
        <v>3</v>
      </c>
      <c r="D11" s="10">
        <v>25</v>
      </c>
      <c r="E11" s="10">
        <f t="shared" si="0"/>
        <v>2.5</v>
      </c>
      <c r="F11" s="11">
        <f t="shared" si="1"/>
        <v>10</v>
      </c>
    </row>
    <row r="12" spans="1:9" x14ac:dyDescent="0.25">
      <c r="A12" s="13" t="s">
        <v>13</v>
      </c>
      <c r="B12" s="13" t="s">
        <v>16</v>
      </c>
      <c r="C12" s="13">
        <v>7</v>
      </c>
      <c r="D12" s="10">
        <v>15</v>
      </c>
      <c r="E12" s="10">
        <f t="shared" si="0"/>
        <v>3.5</v>
      </c>
      <c r="F12" s="11">
        <f t="shared" si="1"/>
        <v>14</v>
      </c>
    </row>
    <row r="13" spans="1:9" x14ac:dyDescent="0.25">
      <c r="A13" s="13" t="s">
        <v>39</v>
      </c>
      <c r="B13" s="7" t="s">
        <v>15</v>
      </c>
      <c r="C13" s="7">
        <v>30</v>
      </c>
      <c r="D13" s="12">
        <v>1</v>
      </c>
      <c r="E13" s="10">
        <f t="shared" si="0"/>
        <v>1</v>
      </c>
      <c r="F13" s="11">
        <f t="shared" si="1"/>
        <v>4</v>
      </c>
    </row>
    <row r="14" spans="1:9" x14ac:dyDescent="0.25">
      <c r="A14" s="13" t="s">
        <v>32</v>
      </c>
      <c r="B14" s="7" t="s">
        <v>33</v>
      </c>
      <c r="C14" s="7">
        <v>1</v>
      </c>
      <c r="D14" s="12">
        <v>900</v>
      </c>
      <c r="E14" s="10">
        <f t="shared" si="0"/>
        <v>30</v>
      </c>
      <c r="F14" s="11">
        <f t="shared" si="1"/>
        <v>120</v>
      </c>
    </row>
    <row r="15" spans="1:9" x14ac:dyDescent="0.25">
      <c r="A15" s="13" t="s">
        <v>41</v>
      </c>
      <c r="B15" s="7" t="s">
        <v>15</v>
      </c>
      <c r="C15" s="7">
        <v>15</v>
      </c>
      <c r="D15" s="12">
        <v>25</v>
      </c>
      <c r="E15" s="10">
        <f t="shared" si="0"/>
        <v>12.5</v>
      </c>
      <c r="F15" s="11">
        <f t="shared" si="1"/>
        <v>50</v>
      </c>
    </row>
    <row r="16" spans="1:9" x14ac:dyDescent="0.25">
      <c r="A16" s="25" t="s">
        <v>31</v>
      </c>
      <c r="B16" s="7"/>
      <c r="C16" s="7"/>
      <c r="D16" s="7"/>
      <c r="E16" s="10">
        <f t="shared" ref="E16" si="2">C16*D16/8</f>
        <v>0</v>
      </c>
      <c r="F16" s="12">
        <f>SUM(F8:F15)</f>
        <v>226.66666666666669</v>
      </c>
    </row>
    <row r="19" spans="1:7" x14ac:dyDescent="0.25">
      <c r="A19" s="15" t="s">
        <v>22</v>
      </c>
      <c r="B19" s="15" t="s">
        <v>20</v>
      </c>
      <c r="C19" s="15" t="s">
        <v>21</v>
      </c>
      <c r="D19" s="15" t="s">
        <v>23</v>
      </c>
      <c r="E19" s="15" t="s">
        <v>25</v>
      </c>
      <c r="F19" s="15" t="s">
        <v>26</v>
      </c>
      <c r="G19" s="15" t="s">
        <v>7</v>
      </c>
    </row>
    <row r="20" spans="1:7" x14ac:dyDescent="0.25">
      <c r="A20" s="7" t="s">
        <v>27</v>
      </c>
      <c r="B20" s="11">
        <v>5033.13</v>
      </c>
      <c r="C20" s="14">
        <f>B20/30</f>
        <v>167.77100000000002</v>
      </c>
      <c r="D20" s="14">
        <f>C20/8</f>
        <v>20.971375000000002</v>
      </c>
      <c r="E20" s="11">
        <f>C20*1</f>
        <v>167.77100000000002</v>
      </c>
      <c r="F20" s="7">
        <v>1</v>
      </c>
      <c r="G20" s="11">
        <f>E20*1</f>
        <v>167.77100000000002</v>
      </c>
    </row>
    <row r="21" spans="1:7" x14ac:dyDescent="0.25">
      <c r="A21" s="7" t="s">
        <v>28</v>
      </c>
      <c r="B21" s="11">
        <v>5033.13</v>
      </c>
      <c r="C21" s="14">
        <f t="shared" ref="C21:C23" si="3">B21/30</f>
        <v>167.77100000000002</v>
      </c>
      <c r="D21" s="14">
        <f t="shared" ref="D21:D23" si="4">C21/8</f>
        <v>20.971375000000002</v>
      </c>
      <c r="E21" s="11">
        <f t="shared" ref="E21:E23" si="5">C21*1</f>
        <v>167.77100000000002</v>
      </c>
      <c r="F21" s="7">
        <v>1</v>
      </c>
      <c r="G21" s="11">
        <f t="shared" ref="G21:G23" si="6">E21*1</f>
        <v>167.77100000000002</v>
      </c>
    </row>
    <row r="22" spans="1:7" x14ac:dyDescent="0.25">
      <c r="A22" s="7" t="s">
        <v>29</v>
      </c>
      <c r="B22" s="11">
        <v>5033.13</v>
      </c>
      <c r="C22" s="14">
        <f t="shared" si="3"/>
        <v>167.77100000000002</v>
      </c>
      <c r="D22" s="14">
        <f t="shared" si="4"/>
        <v>20.971375000000002</v>
      </c>
      <c r="E22" s="11">
        <f t="shared" si="5"/>
        <v>167.77100000000002</v>
      </c>
      <c r="F22" s="7">
        <v>1</v>
      </c>
      <c r="G22" s="11">
        <f t="shared" si="6"/>
        <v>167.77100000000002</v>
      </c>
    </row>
    <row r="23" spans="1:7" x14ac:dyDescent="0.25">
      <c r="A23" s="7" t="s">
        <v>30</v>
      </c>
      <c r="B23" s="11">
        <v>5033.13</v>
      </c>
      <c r="C23" s="14">
        <f t="shared" si="3"/>
        <v>167.77100000000002</v>
      </c>
      <c r="D23" s="14">
        <f t="shared" si="4"/>
        <v>20.971375000000002</v>
      </c>
      <c r="E23" s="11">
        <f t="shared" si="5"/>
        <v>167.77100000000002</v>
      </c>
      <c r="F23" s="7">
        <v>1</v>
      </c>
      <c r="G23" s="11">
        <f t="shared" si="6"/>
        <v>167.77100000000002</v>
      </c>
    </row>
    <row r="24" spans="1:7" x14ac:dyDescent="0.25">
      <c r="A24" s="26" t="s">
        <v>31</v>
      </c>
      <c r="B24" s="7"/>
      <c r="C24" s="7"/>
      <c r="D24" s="7"/>
      <c r="E24" s="7"/>
      <c r="F24" s="7"/>
      <c r="G24" s="28">
        <f>SUM(G20:G23)</f>
        <v>671.08400000000006</v>
      </c>
    </row>
    <row r="26" spans="1:7" x14ac:dyDescent="0.25">
      <c r="A26" s="7" t="s">
        <v>4</v>
      </c>
      <c r="B26" s="18">
        <v>226.67</v>
      </c>
    </row>
    <row r="27" spans="1:7" x14ac:dyDescent="0.25">
      <c r="A27" s="7" t="s">
        <v>22</v>
      </c>
      <c r="B27" s="18">
        <v>671.08</v>
      </c>
    </row>
    <row r="28" spans="1:7" ht="30" x14ac:dyDescent="0.25">
      <c r="A28" s="32" t="s">
        <v>51</v>
      </c>
      <c r="B28" s="28">
        <v>900</v>
      </c>
    </row>
  </sheetData>
  <mergeCells count="3">
    <mergeCell ref="A1:I1"/>
    <mergeCell ref="A2:H2"/>
    <mergeCell ref="E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sqref="A1:XFD2"/>
    </sheetView>
  </sheetViews>
  <sheetFormatPr baseColWidth="10" defaultRowHeight="15" x14ac:dyDescent="0.25"/>
  <cols>
    <col min="1" max="1" width="41.5703125" customWidth="1"/>
    <col min="2" max="2" width="24.28515625" customWidth="1"/>
    <col min="3" max="3" width="22.28515625" customWidth="1"/>
    <col min="4" max="4" width="25.42578125" customWidth="1"/>
    <col min="5" max="5" width="22" customWidth="1"/>
    <col min="6" max="6" width="20.7109375" customWidth="1"/>
    <col min="7" max="7" width="27.14062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43</v>
      </c>
      <c r="B4" s="7" t="s">
        <v>36</v>
      </c>
    </row>
    <row r="5" spans="1:9" x14ac:dyDescent="0.25">
      <c r="A5" s="7" t="s">
        <v>37</v>
      </c>
      <c r="B5" s="7">
        <v>4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9" t="s">
        <v>9</v>
      </c>
      <c r="B8" s="9" t="s">
        <v>14</v>
      </c>
      <c r="C8" s="9">
        <v>4</v>
      </c>
      <c r="D8" s="17">
        <v>10</v>
      </c>
      <c r="E8" s="10">
        <f>C8*D8/30</f>
        <v>1.3333333333333333</v>
      </c>
      <c r="F8" s="11">
        <f>E8*4</f>
        <v>5.333333333333333</v>
      </c>
    </row>
    <row r="9" spans="1:9" x14ac:dyDescent="0.25">
      <c r="A9" s="7" t="s">
        <v>10</v>
      </c>
      <c r="B9" s="7" t="s">
        <v>14</v>
      </c>
      <c r="C9" s="7">
        <v>4</v>
      </c>
      <c r="D9" s="12">
        <v>10</v>
      </c>
      <c r="E9" s="10">
        <f t="shared" ref="E9:E15" si="0">C9*D9/30</f>
        <v>1.3333333333333333</v>
      </c>
      <c r="F9" s="11">
        <f t="shared" ref="F9:F15" si="1">E9*4</f>
        <v>5.333333333333333</v>
      </c>
      <c r="G9" s="6"/>
    </row>
    <row r="10" spans="1:9" x14ac:dyDescent="0.25">
      <c r="A10" s="13" t="s">
        <v>11</v>
      </c>
      <c r="B10" s="13" t="s">
        <v>15</v>
      </c>
      <c r="C10" s="13">
        <v>2</v>
      </c>
      <c r="D10" s="12">
        <v>25</v>
      </c>
      <c r="E10" s="10">
        <f t="shared" si="0"/>
        <v>1.6666666666666667</v>
      </c>
      <c r="F10" s="11">
        <f t="shared" si="1"/>
        <v>6.666666666666667</v>
      </c>
    </row>
    <row r="11" spans="1:9" x14ac:dyDescent="0.25">
      <c r="A11" s="13" t="s">
        <v>12</v>
      </c>
      <c r="B11" s="13" t="s">
        <v>15</v>
      </c>
      <c r="C11" s="13">
        <v>2</v>
      </c>
      <c r="D11" s="10">
        <v>25</v>
      </c>
      <c r="E11" s="10">
        <f t="shared" si="0"/>
        <v>1.6666666666666667</v>
      </c>
      <c r="F11" s="11">
        <f t="shared" si="1"/>
        <v>6.666666666666667</v>
      </c>
    </row>
    <row r="12" spans="1:9" x14ac:dyDescent="0.25">
      <c r="A12" s="13" t="s">
        <v>13</v>
      </c>
      <c r="B12" s="13" t="s">
        <v>16</v>
      </c>
      <c r="C12" s="13">
        <v>4</v>
      </c>
      <c r="D12" s="10">
        <v>15</v>
      </c>
      <c r="E12" s="10">
        <f t="shared" si="0"/>
        <v>2</v>
      </c>
      <c r="F12" s="11">
        <f t="shared" si="1"/>
        <v>8</v>
      </c>
    </row>
    <row r="13" spans="1:9" x14ac:dyDescent="0.25">
      <c r="A13" s="13" t="s">
        <v>39</v>
      </c>
      <c r="B13" s="7" t="s">
        <v>15</v>
      </c>
      <c r="C13" s="7">
        <v>30</v>
      </c>
      <c r="D13" s="12">
        <v>1</v>
      </c>
      <c r="E13" s="10">
        <f t="shared" si="0"/>
        <v>1</v>
      </c>
      <c r="F13" s="11">
        <f t="shared" si="1"/>
        <v>4</v>
      </c>
    </row>
    <row r="14" spans="1:9" x14ac:dyDescent="0.25">
      <c r="A14" s="13" t="s">
        <v>32</v>
      </c>
      <c r="B14" s="7" t="s">
        <v>33</v>
      </c>
      <c r="C14" s="7">
        <v>1</v>
      </c>
      <c r="D14" s="12">
        <v>450</v>
      </c>
      <c r="E14" s="10">
        <f t="shared" si="0"/>
        <v>15</v>
      </c>
      <c r="F14" s="11">
        <f t="shared" si="1"/>
        <v>60</v>
      </c>
    </row>
    <row r="15" spans="1:9" x14ac:dyDescent="0.25">
      <c r="A15" s="13" t="s">
        <v>41</v>
      </c>
      <c r="B15" s="7" t="s">
        <v>15</v>
      </c>
      <c r="C15" s="7">
        <v>5</v>
      </c>
      <c r="D15" s="12">
        <v>25</v>
      </c>
      <c r="E15" s="10">
        <f t="shared" si="0"/>
        <v>4.166666666666667</v>
      </c>
      <c r="F15" s="11">
        <f t="shared" si="1"/>
        <v>16.666666666666668</v>
      </c>
    </row>
    <row r="16" spans="1:9" x14ac:dyDescent="0.25">
      <c r="A16" s="25" t="s">
        <v>31</v>
      </c>
      <c r="B16" s="7"/>
      <c r="C16" s="7"/>
      <c r="D16" s="7"/>
      <c r="E16" s="10">
        <f t="shared" ref="E16" si="2">C16*D16/8</f>
        <v>0</v>
      </c>
      <c r="F16" s="12">
        <f>SUM(F8:F15)</f>
        <v>112.66666666666667</v>
      </c>
    </row>
    <row r="19" spans="1:7" x14ac:dyDescent="0.25">
      <c r="A19" s="15" t="s">
        <v>22</v>
      </c>
      <c r="B19" s="15" t="s">
        <v>20</v>
      </c>
      <c r="C19" s="15" t="s">
        <v>21</v>
      </c>
      <c r="D19" s="15" t="s">
        <v>23</v>
      </c>
      <c r="E19" s="15" t="s">
        <v>25</v>
      </c>
      <c r="F19" s="15" t="s">
        <v>26</v>
      </c>
      <c r="G19" s="15" t="s">
        <v>7</v>
      </c>
    </row>
    <row r="20" spans="1:7" x14ac:dyDescent="0.25">
      <c r="A20" s="7" t="s">
        <v>27</v>
      </c>
      <c r="B20" s="11">
        <v>5033.13</v>
      </c>
      <c r="C20" s="14">
        <f>B20/30</f>
        <v>167.77100000000002</v>
      </c>
      <c r="D20" s="14">
        <f>C20/8</f>
        <v>20.971375000000002</v>
      </c>
      <c r="E20" s="11">
        <f>C20*1</f>
        <v>167.77100000000002</v>
      </c>
      <c r="F20" s="7">
        <v>1</v>
      </c>
      <c r="G20" s="11">
        <f>E20*1</f>
        <v>167.77100000000002</v>
      </c>
    </row>
    <row r="21" spans="1:7" x14ac:dyDescent="0.25">
      <c r="A21" s="7" t="s">
        <v>28</v>
      </c>
      <c r="B21" s="11">
        <v>5033.13</v>
      </c>
      <c r="C21" s="14">
        <f t="shared" ref="C21" si="3">B21/30</f>
        <v>167.77100000000002</v>
      </c>
      <c r="D21" s="14">
        <f t="shared" ref="D21" si="4">C21/8</f>
        <v>20.971375000000002</v>
      </c>
      <c r="E21" s="11">
        <f t="shared" ref="E21" si="5">C21*1</f>
        <v>167.77100000000002</v>
      </c>
      <c r="F21" s="7">
        <v>1</v>
      </c>
      <c r="G21" s="11">
        <f t="shared" ref="G21" si="6">E21*1</f>
        <v>167.77100000000002</v>
      </c>
    </row>
    <row r="22" spans="1:7" x14ac:dyDescent="0.25">
      <c r="A22" s="26" t="s">
        <v>31</v>
      </c>
      <c r="B22" s="7"/>
      <c r="C22" s="7"/>
      <c r="D22" s="7"/>
      <c r="E22" s="7"/>
      <c r="F22" s="7"/>
      <c r="G22" s="28">
        <f>SUM(G20:G21)</f>
        <v>335.54200000000003</v>
      </c>
    </row>
    <row r="24" spans="1:7" x14ac:dyDescent="0.25">
      <c r="A24" s="7" t="s">
        <v>4</v>
      </c>
      <c r="B24" s="18">
        <v>112.67</v>
      </c>
    </row>
    <row r="25" spans="1:7" x14ac:dyDescent="0.25">
      <c r="A25" s="7" t="s">
        <v>22</v>
      </c>
      <c r="B25" s="18">
        <v>335.54</v>
      </c>
    </row>
    <row r="26" spans="1:7" ht="30" x14ac:dyDescent="0.25">
      <c r="A26" s="30" t="s">
        <v>54</v>
      </c>
      <c r="B26" s="28">
        <v>450</v>
      </c>
    </row>
  </sheetData>
  <mergeCells count="3">
    <mergeCell ref="A1:I1"/>
    <mergeCell ref="A2:H2"/>
    <mergeCell ref="E5:I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sqref="A1:XFD2"/>
    </sheetView>
  </sheetViews>
  <sheetFormatPr baseColWidth="10" defaultRowHeight="15" x14ac:dyDescent="0.25"/>
  <cols>
    <col min="1" max="1" width="45.85546875" customWidth="1"/>
    <col min="2" max="2" width="34.28515625" customWidth="1"/>
    <col min="3" max="3" width="26.42578125" customWidth="1"/>
    <col min="4" max="4" width="24.28515625" customWidth="1"/>
    <col min="5" max="5" width="25.28515625" customWidth="1"/>
    <col min="6" max="6" width="24.140625" customWidth="1"/>
    <col min="7" max="7" width="30.14062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44</v>
      </c>
      <c r="B4" s="7" t="s">
        <v>36</v>
      </c>
    </row>
    <row r="5" spans="1:9" x14ac:dyDescent="0.25">
      <c r="A5" s="7" t="s">
        <v>37</v>
      </c>
      <c r="B5" s="7">
        <v>2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9" t="s">
        <v>9</v>
      </c>
      <c r="B8" s="9" t="s">
        <v>14</v>
      </c>
      <c r="C8" s="9">
        <v>2</v>
      </c>
      <c r="D8" s="17">
        <v>10</v>
      </c>
      <c r="E8" s="10">
        <f>C8*D8/30</f>
        <v>0.66666666666666663</v>
      </c>
      <c r="F8" s="11">
        <f>E8*2</f>
        <v>1.3333333333333333</v>
      </c>
    </row>
    <row r="9" spans="1:9" x14ac:dyDescent="0.25">
      <c r="A9" s="7" t="s">
        <v>10</v>
      </c>
      <c r="B9" s="7" t="s">
        <v>14</v>
      </c>
      <c r="C9" s="7">
        <v>2</v>
      </c>
      <c r="D9" s="12">
        <v>10</v>
      </c>
      <c r="E9" s="10">
        <f t="shared" ref="E9:E15" si="0">C9*D9/30</f>
        <v>0.66666666666666663</v>
      </c>
      <c r="F9" s="11">
        <f t="shared" ref="F9:F15" si="1">E9*2</f>
        <v>1.3333333333333333</v>
      </c>
      <c r="G9" s="6"/>
    </row>
    <row r="10" spans="1:9" x14ac:dyDescent="0.25">
      <c r="A10" s="13" t="s">
        <v>11</v>
      </c>
      <c r="B10" s="13" t="s">
        <v>15</v>
      </c>
      <c r="C10" s="13">
        <v>2</v>
      </c>
      <c r="D10" s="12">
        <v>25</v>
      </c>
      <c r="E10" s="10">
        <f t="shared" si="0"/>
        <v>1.6666666666666667</v>
      </c>
      <c r="F10" s="11">
        <f t="shared" si="1"/>
        <v>3.3333333333333335</v>
      </c>
    </row>
    <row r="11" spans="1:9" x14ac:dyDescent="0.25">
      <c r="A11" s="13" t="s">
        <v>12</v>
      </c>
      <c r="B11" s="13" t="s">
        <v>15</v>
      </c>
      <c r="C11" s="13">
        <v>2</v>
      </c>
      <c r="D11" s="10">
        <v>25</v>
      </c>
      <c r="E11" s="10">
        <f t="shared" si="0"/>
        <v>1.6666666666666667</v>
      </c>
      <c r="F11" s="11">
        <f t="shared" si="1"/>
        <v>3.3333333333333335</v>
      </c>
    </row>
    <row r="12" spans="1:9" x14ac:dyDescent="0.25">
      <c r="A12" s="13" t="s">
        <v>13</v>
      </c>
      <c r="B12" s="13" t="s">
        <v>16</v>
      </c>
      <c r="C12" s="13">
        <v>5</v>
      </c>
      <c r="D12" s="10">
        <v>15</v>
      </c>
      <c r="E12" s="10">
        <f t="shared" si="0"/>
        <v>2.5</v>
      </c>
      <c r="F12" s="11">
        <f t="shared" si="1"/>
        <v>5</v>
      </c>
    </row>
    <row r="13" spans="1:9" x14ac:dyDescent="0.25">
      <c r="A13" s="13" t="s">
        <v>39</v>
      </c>
      <c r="B13" s="7" t="s">
        <v>15</v>
      </c>
      <c r="C13" s="7">
        <v>30</v>
      </c>
      <c r="D13" s="12">
        <v>1</v>
      </c>
      <c r="E13" s="10">
        <f t="shared" si="0"/>
        <v>1</v>
      </c>
      <c r="F13" s="11">
        <f t="shared" si="1"/>
        <v>2</v>
      </c>
    </row>
    <row r="14" spans="1:9" x14ac:dyDescent="0.25">
      <c r="A14" s="13" t="s">
        <v>32</v>
      </c>
      <c r="B14" s="7" t="s">
        <v>33</v>
      </c>
      <c r="C14" s="7">
        <v>1</v>
      </c>
      <c r="D14" s="12">
        <v>600</v>
      </c>
      <c r="E14" s="10">
        <f t="shared" si="0"/>
        <v>20</v>
      </c>
      <c r="F14" s="11">
        <f t="shared" si="1"/>
        <v>40</v>
      </c>
    </row>
    <row r="15" spans="1:9" x14ac:dyDescent="0.25">
      <c r="A15" s="13" t="s">
        <v>41</v>
      </c>
      <c r="B15" s="7" t="s">
        <v>15</v>
      </c>
      <c r="C15" s="7">
        <v>5</v>
      </c>
      <c r="D15" s="12">
        <v>25</v>
      </c>
      <c r="E15" s="10">
        <f t="shared" si="0"/>
        <v>4.166666666666667</v>
      </c>
      <c r="F15" s="11">
        <f t="shared" si="1"/>
        <v>8.3333333333333339</v>
      </c>
    </row>
    <row r="16" spans="1:9" x14ac:dyDescent="0.25">
      <c r="A16" s="25" t="s">
        <v>31</v>
      </c>
      <c r="B16" s="7"/>
      <c r="C16" s="7"/>
      <c r="D16" s="7"/>
      <c r="E16" s="10">
        <f t="shared" ref="E16" si="2">C16*D16/8</f>
        <v>0</v>
      </c>
      <c r="F16" s="12">
        <f>SUM(F8:F15)</f>
        <v>64.666666666666671</v>
      </c>
    </row>
    <row r="19" spans="1:7" x14ac:dyDescent="0.25">
      <c r="A19" s="15" t="s">
        <v>22</v>
      </c>
      <c r="B19" s="15" t="s">
        <v>20</v>
      </c>
      <c r="C19" s="15" t="s">
        <v>21</v>
      </c>
      <c r="D19" s="15" t="s">
        <v>23</v>
      </c>
      <c r="E19" s="15" t="s">
        <v>25</v>
      </c>
      <c r="F19" s="15" t="s">
        <v>26</v>
      </c>
      <c r="G19" s="15" t="s">
        <v>7</v>
      </c>
    </row>
    <row r="20" spans="1:7" x14ac:dyDescent="0.25">
      <c r="A20" s="7" t="s">
        <v>27</v>
      </c>
      <c r="B20" s="11">
        <v>5033.13</v>
      </c>
      <c r="C20" s="14">
        <f>B20/30</f>
        <v>167.77100000000002</v>
      </c>
      <c r="D20" s="14">
        <f>C20/8</f>
        <v>20.971375000000002</v>
      </c>
      <c r="E20" s="11">
        <f>C20*1</f>
        <v>167.77100000000002</v>
      </c>
      <c r="F20" s="7">
        <v>1</v>
      </c>
      <c r="G20" s="11">
        <f>E20*1</f>
        <v>167.77100000000002</v>
      </c>
    </row>
    <row r="21" spans="1:7" x14ac:dyDescent="0.25">
      <c r="A21" s="7" t="s">
        <v>28</v>
      </c>
      <c r="B21" s="11">
        <v>5033.13</v>
      </c>
      <c r="C21" s="14">
        <f t="shared" ref="C21" si="3">B21/30</f>
        <v>167.77100000000002</v>
      </c>
      <c r="D21" s="14">
        <f t="shared" ref="D21" si="4">C21/8</f>
        <v>20.971375000000002</v>
      </c>
      <c r="E21" s="11">
        <f t="shared" ref="E21" si="5">C21*1</f>
        <v>167.77100000000002</v>
      </c>
      <c r="F21" s="7">
        <v>1</v>
      </c>
      <c r="G21" s="11">
        <f t="shared" ref="G21" si="6">E21*1</f>
        <v>167.77100000000002</v>
      </c>
    </row>
    <row r="22" spans="1:7" x14ac:dyDescent="0.25">
      <c r="A22" s="26" t="s">
        <v>31</v>
      </c>
      <c r="B22" s="7"/>
      <c r="C22" s="7"/>
      <c r="D22" s="7"/>
      <c r="E22" s="7"/>
      <c r="F22" s="7"/>
      <c r="G22" s="28">
        <f>SUM(G20:G21)</f>
        <v>335.54200000000003</v>
      </c>
    </row>
    <row r="24" spans="1:7" x14ac:dyDescent="0.25">
      <c r="A24" s="7" t="s">
        <v>4</v>
      </c>
      <c r="B24" s="18">
        <v>64.67</v>
      </c>
    </row>
    <row r="25" spans="1:7" x14ac:dyDescent="0.25">
      <c r="A25" s="7" t="s">
        <v>22</v>
      </c>
      <c r="B25" s="18">
        <v>335.54</v>
      </c>
    </row>
    <row r="26" spans="1:7" ht="30" x14ac:dyDescent="0.25">
      <c r="A26" s="30" t="s">
        <v>55</v>
      </c>
      <c r="B26" s="28">
        <f>F16+G22</f>
        <v>400.20866666666672</v>
      </c>
    </row>
  </sheetData>
  <mergeCells count="3">
    <mergeCell ref="A1:I1"/>
    <mergeCell ref="A2:H2"/>
    <mergeCell ref="E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XFD2"/>
    </sheetView>
  </sheetViews>
  <sheetFormatPr baseColWidth="10" defaultRowHeight="15" x14ac:dyDescent="0.25"/>
  <cols>
    <col min="1" max="1" width="41.28515625" customWidth="1"/>
    <col min="2" max="2" width="22.85546875" customWidth="1"/>
    <col min="3" max="3" width="21.140625" customWidth="1"/>
    <col min="4" max="4" width="25.7109375" customWidth="1"/>
    <col min="5" max="5" width="23.42578125" customWidth="1"/>
    <col min="6" max="6" width="19.7109375" customWidth="1"/>
    <col min="7" max="7" width="29.2851562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45</v>
      </c>
      <c r="B4" s="7" t="s">
        <v>36</v>
      </c>
    </row>
    <row r="5" spans="1:9" x14ac:dyDescent="0.25">
      <c r="A5" s="7" t="s">
        <v>37</v>
      </c>
      <c r="B5" s="7">
        <v>1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38</v>
      </c>
      <c r="D7" s="15" t="s">
        <v>5</v>
      </c>
      <c r="E7" s="15" t="s">
        <v>6</v>
      </c>
      <c r="F7" s="16" t="s">
        <v>8</v>
      </c>
    </row>
    <row r="8" spans="1:9" x14ac:dyDescent="0.25">
      <c r="A8" s="13" t="s">
        <v>39</v>
      </c>
      <c r="B8" s="7" t="s">
        <v>15</v>
      </c>
      <c r="C8" s="7">
        <v>30</v>
      </c>
      <c r="D8" s="12">
        <v>1</v>
      </c>
      <c r="E8" s="10">
        <f t="shared" ref="E8:E9" si="0">C8*D8/30</f>
        <v>1</v>
      </c>
      <c r="F8" s="11">
        <f>E8*1</f>
        <v>1</v>
      </c>
    </row>
    <row r="9" spans="1:9" x14ac:dyDescent="0.25">
      <c r="A9" s="13" t="s">
        <v>32</v>
      </c>
      <c r="B9" s="7" t="s">
        <v>33</v>
      </c>
      <c r="C9" s="7">
        <v>1</v>
      </c>
      <c r="D9" s="12">
        <v>900</v>
      </c>
      <c r="E9" s="10">
        <f t="shared" si="0"/>
        <v>30</v>
      </c>
      <c r="F9" s="11">
        <v>830</v>
      </c>
    </row>
    <row r="10" spans="1:9" x14ac:dyDescent="0.25">
      <c r="A10" s="25" t="s">
        <v>31</v>
      </c>
      <c r="B10" s="7"/>
      <c r="C10" s="7"/>
      <c r="D10" s="7"/>
      <c r="E10" s="10">
        <f t="shared" ref="E10" si="1">C10*D10/8</f>
        <v>0</v>
      </c>
      <c r="F10" s="12">
        <f>SUM(F8:F9)</f>
        <v>831</v>
      </c>
    </row>
    <row r="13" spans="1:9" x14ac:dyDescent="0.25">
      <c r="A13" s="15" t="s">
        <v>22</v>
      </c>
      <c r="B13" s="15" t="s">
        <v>20</v>
      </c>
      <c r="C13" s="15" t="s">
        <v>21</v>
      </c>
      <c r="D13" s="15" t="s">
        <v>23</v>
      </c>
      <c r="E13" s="15" t="s">
        <v>25</v>
      </c>
      <c r="F13" s="15" t="s">
        <v>26</v>
      </c>
      <c r="G13" s="15" t="s">
        <v>7</v>
      </c>
    </row>
    <row r="14" spans="1:9" x14ac:dyDescent="0.25">
      <c r="A14" s="7" t="s">
        <v>27</v>
      </c>
      <c r="B14" s="11">
        <v>5033.13</v>
      </c>
      <c r="C14" s="14">
        <f>B14/30</f>
        <v>167.77100000000002</v>
      </c>
      <c r="D14" s="14">
        <f>C14/8</f>
        <v>20.971375000000002</v>
      </c>
      <c r="E14" s="11">
        <f>C14*1</f>
        <v>167.77100000000002</v>
      </c>
      <c r="F14" s="7">
        <v>1</v>
      </c>
      <c r="G14" s="11">
        <f>E14*1</f>
        <v>167.77100000000002</v>
      </c>
    </row>
    <row r="15" spans="1:9" x14ac:dyDescent="0.25">
      <c r="A15" s="26" t="s">
        <v>31</v>
      </c>
      <c r="B15" s="7"/>
      <c r="C15" s="7"/>
      <c r="D15" s="7"/>
      <c r="E15" s="7"/>
      <c r="F15" s="7"/>
      <c r="G15" s="28">
        <f>SUM(G14:G14)</f>
        <v>167.77100000000002</v>
      </c>
    </row>
    <row r="17" spans="1:2" x14ac:dyDescent="0.25">
      <c r="A17" s="7" t="s">
        <v>4</v>
      </c>
      <c r="B17" s="18">
        <v>64.67</v>
      </c>
    </row>
    <row r="18" spans="1:2" x14ac:dyDescent="0.25">
      <c r="A18" s="7" t="s">
        <v>22</v>
      </c>
      <c r="B18" s="18">
        <v>335.54</v>
      </c>
    </row>
    <row r="19" spans="1:2" ht="30" x14ac:dyDescent="0.25">
      <c r="A19" s="30" t="s">
        <v>56</v>
      </c>
      <c r="B19" s="28">
        <v>1000</v>
      </c>
    </row>
  </sheetData>
  <mergeCells count="3">
    <mergeCell ref="A1:I1"/>
    <mergeCell ref="A2:H2"/>
    <mergeCell ref="E5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C31" sqref="C31"/>
    </sheetView>
  </sheetViews>
  <sheetFormatPr baseColWidth="10" defaultRowHeight="15" x14ac:dyDescent="0.25"/>
  <cols>
    <col min="1" max="1" width="41.28515625" customWidth="1"/>
    <col min="2" max="2" width="20.42578125" customWidth="1"/>
    <col min="3" max="3" width="17.5703125" customWidth="1"/>
    <col min="4" max="4" width="19.85546875" customWidth="1"/>
    <col min="5" max="5" width="20.140625" customWidth="1"/>
    <col min="6" max="6" width="20.42578125" customWidth="1"/>
    <col min="7" max="7" width="18.85546875" customWidth="1"/>
    <col min="8" max="8" width="30.7109375" customWidth="1"/>
  </cols>
  <sheetData>
    <row r="1" spans="1:9" s="23" customForma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3" customForma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4"/>
    </row>
    <row r="3" spans="1:9" x14ac:dyDescent="0.25">
      <c r="A3" s="8" t="s">
        <v>2</v>
      </c>
      <c r="B3" s="8" t="s">
        <v>34</v>
      </c>
    </row>
    <row r="4" spans="1:9" x14ac:dyDescent="0.25">
      <c r="A4" s="7" t="s">
        <v>46</v>
      </c>
      <c r="B4" s="7" t="s">
        <v>47</v>
      </c>
    </row>
    <row r="5" spans="1:9" x14ac:dyDescent="0.25">
      <c r="A5" s="7" t="s">
        <v>48</v>
      </c>
      <c r="B5" s="7">
        <v>90</v>
      </c>
      <c r="E5" s="20"/>
      <c r="F5" s="20"/>
      <c r="G5" s="20"/>
      <c r="H5" s="20"/>
      <c r="I5" s="20"/>
    </row>
    <row r="6" spans="1:9" x14ac:dyDescent="0.25">
      <c r="D6" s="3"/>
      <c r="E6" s="3"/>
      <c r="G6" s="4"/>
      <c r="H6" s="2"/>
    </row>
    <row r="7" spans="1:9" x14ac:dyDescent="0.25">
      <c r="A7" s="15" t="s">
        <v>4</v>
      </c>
      <c r="B7" s="15" t="s">
        <v>3</v>
      </c>
      <c r="C7" s="15" t="s">
        <v>19</v>
      </c>
      <c r="D7" s="15" t="s">
        <v>5</v>
      </c>
      <c r="E7" s="15" t="s">
        <v>6</v>
      </c>
      <c r="F7" s="16" t="s">
        <v>8</v>
      </c>
    </row>
    <row r="8" spans="1:9" x14ac:dyDescent="0.25">
      <c r="A8" s="13" t="s">
        <v>11</v>
      </c>
      <c r="B8" s="13" t="s">
        <v>15</v>
      </c>
      <c r="C8" s="13">
        <v>10</v>
      </c>
      <c r="D8" s="12">
        <v>25</v>
      </c>
      <c r="E8" s="10">
        <f t="shared" ref="E8:E13" si="0">C8*D8/30</f>
        <v>8.3333333333333339</v>
      </c>
      <c r="F8" s="11">
        <f t="shared" ref="F8:F12" si="1">E8/90</f>
        <v>9.2592592592592601E-2</v>
      </c>
    </row>
    <row r="9" spans="1:9" x14ac:dyDescent="0.25">
      <c r="A9" s="13" t="s">
        <v>17</v>
      </c>
      <c r="B9" s="13" t="s">
        <v>14</v>
      </c>
      <c r="C9" s="13">
        <v>20</v>
      </c>
      <c r="D9" s="10">
        <v>45</v>
      </c>
      <c r="E9" s="10">
        <f t="shared" si="0"/>
        <v>30</v>
      </c>
      <c r="F9" s="11">
        <f t="shared" si="1"/>
        <v>0.33333333333333331</v>
      </c>
      <c r="H9" s="5"/>
    </row>
    <row r="10" spans="1:9" x14ac:dyDescent="0.25">
      <c r="A10" s="13" t="s">
        <v>18</v>
      </c>
      <c r="B10" s="7" t="s">
        <v>15</v>
      </c>
      <c r="C10" s="7">
        <v>3000</v>
      </c>
      <c r="D10" s="12">
        <v>1</v>
      </c>
      <c r="E10" s="10">
        <f t="shared" si="0"/>
        <v>100</v>
      </c>
      <c r="F10" s="11">
        <f t="shared" si="1"/>
        <v>1.1111111111111112</v>
      </c>
    </row>
    <row r="11" spans="1:9" x14ac:dyDescent="0.25">
      <c r="A11" s="13" t="s">
        <v>49</v>
      </c>
      <c r="B11" s="7" t="s">
        <v>34</v>
      </c>
      <c r="C11" s="7">
        <v>1</v>
      </c>
      <c r="D11" s="12">
        <v>3000</v>
      </c>
      <c r="E11" s="10">
        <f t="shared" si="0"/>
        <v>100</v>
      </c>
      <c r="F11" s="11">
        <f t="shared" si="1"/>
        <v>1.1111111111111112</v>
      </c>
    </row>
    <row r="12" spans="1:9" x14ac:dyDescent="0.25">
      <c r="A12" s="13" t="s">
        <v>32</v>
      </c>
      <c r="B12" s="7" t="s">
        <v>34</v>
      </c>
      <c r="C12" s="7">
        <v>1</v>
      </c>
      <c r="D12" s="12">
        <v>8000</v>
      </c>
      <c r="E12" s="10">
        <f t="shared" si="0"/>
        <v>266.66666666666669</v>
      </c>
      <c r="F12" s="11">
        <f t="shared" si="1"/>
        <v>2.9629629629629632</v>
      </c>
    </row>
    <row r="13" spans="1:9" x14ac:dyDescent="0.25">
      <c r="A13" s="25" t="s">
        <v>31</v>
      </c>
      <c r="B13" s="7"/>
      <c r="C13" s="7"/>
      <c r="D13" s="7"/>
      <c r="E13" s="10">
        <f t="shared" si="0"/>
        <v>0</v>
      </c>
      <c r="F13" s="11">
        <f>SUM(F8:F12)</f>
        <v>5.6111111111111116</v>
      </c>
    </row>
    <row r="16" spans="1:9" x14ac:dyDescent="0.25">
      <c r="A16" s="15" t="s">
        <v>22</v>
      </c>
      <c r="B16" s="15" t="s">
        <v>20</v>
      </c>
      <c r="C16" s="15" t="s">
        <v>21</v>
      </c>
      <c r="D16" s="15" t="s">
        <v>23</v>
      </c>
      <c r="E16" s="15" t="s">
        <v>24</v>
      </c>
      <c r="F16" s="15" t="s">
        <v>25</v>
      </c>
      <c r="G16" s="15" t="s">
        <v>26</v>
      </c>
      <c r="H16" s="15" t="s">
        <v>7</v>
      </c>
    </row>
    <row r="17" spans="1:8" x14ac:dyDescent="0.25">
      <c r="A17" s="7" t="s">
        <v>27</v>
      </c>
      <c r="B17" s="11">
        <v>5033.13</v>
      </c>
      <c r="C17" s="14">
        <f>B17/30</f>
        <v>167.77100000000002</v>
      </c>
      <c r="D17" s="14">
        <f>C17/8</f>
        <v>20.971375000000002</v>
      </c>
      <c r="E17" s="14">
        <f>D17/60</f>
        <v>0.34952291666666668</v>
      </c>
      <c r="F17" s="11">
        <v>0.35</v>
      </c>
      <c r="G17" s="7">
        <v>1</v>
      </c>
      <c r="H17" s="11">
        <f>C17/90</f>
        <v>1.8641222222222225</v>
      </c>
    </row>
    <row r="18" spans="1:8" x14ac:dyDescent="0.25">
      <c r="A18" s="7" t="s">
        <v>28</v>
      </c>
      <c r="B18" s="11">
        <v>5033.13</v>
      </c>
      <c r="C18" s="14">
        <f t="shared" ref="C18:C20" si="2">B18/30</f>
        <v>167.77100000000002</v>
      </c>
      <c r="D18" s="14">
        <f t="shared" ref="D18:D20" si="3">C18/8</f>
        <v>20.971375000000002</v>
      </c>
      <c r="E18" s="14">
        <f t="shared" ref="E18:E20" si="4">D18/60</f>
        <v>0.34952291666666668</v>
      </c>
      <c r="F18" s="11">
        <v>0.35</v>
      </c>
      <c r="G18" s="7">
        <v>1</v>
      </c>
      <c r="H18" s="11">
        <f t="shared" ref="H18:H20" si="5">C18/90</f>
        <v>1.8641222222222225</v>
      </c>
    </row>
    <row r="19" spans="1:8" x14ac:dyDescent="0.25">
      <c r="A19" s="7" t="s">
        <v>29</v>
      </c>
      <c r="B19" s="11">
        <v>5033.13</v>
      </c>
      <c r="C19" s="14">
        <f t="shared" si="2"/>
        <v>167.77100000000002</v>
      </c>
      <c r="D19" s="14">
        <f t="shared" si="3"/>
        <v>20.971375000000002</v>
      </c>
      <c r="E19" s="14">
        <f t="shared" si="4"/>
        <v>0.34952291666666668</v>
      </c>
      <c r="F19" s="11">
        <v>0.35</v>
      </c>
      <c r="G19" s="7">
        <v>1</v>
      </c>
      <c r="H19" s="11">
        <f t="shared" si="5"/>
        <v>1.8641222222222225</v>
      </c>
    </row>
    <row r="20" spans="1:8" x14ac:dyDescent="0.25">
      <c r="A20" s="7" t="s">
        <v>30</v>
      </c>
      <c r="B20" s="11">
        <v>5974.16</v>
      </c>
      <c r="C20" s="14">
        <f t="shared" si="2"/>
        <v>199.13866666666667</v>
      </c>
      <c r="D20" s="14">
        <f t="shared" si="3"/>
        <v>24.892333333333333</v>
      </c>
      <c r="E20" s="14">
        <f t="shared" si="4"/>
        <v>0.4148722222222222</v>
      </c>
      <c r="F20" s="11">
        <v>0.41</v>
      </c>
      <c r="G20" s="7">
        <v>1</v>
      </c>
      <c r="H20" s="11">
        <f t="shared" si="5"/>
        <v>2.2126518518518519</v>
      </c>
    </row>
    <row r="21" spans="1:8" x14ac:dyDescent="0.25">
      <c r="A21" s="26" t="s">
        <v>31</v>
      </c>
      <c r="B21" s="7"/>
      <c r="C21" s="7"/>
      <c r="D21" s="7"/>
      <c r="E21" s="7"/>
      <c r="F21" s="7"/>
      <c r="G21" s="7"/>
      <c r="H21" s="29">
        <f>SUM(H17:H20)</f>
        <v>7.8050185185185192</v>
      </c>
    </row>
    <row r="23" spans="1:8" x14ac:dyDescent="0.25">
      <c r="A23" s="7" t="s">
        <v>4</v>
      </c>
      <c r="B23" s="18">
        <v>5.61</v>
      </c>
    </row>
    <row r="24" spans="1:8" x14ac:dyDescent="0.25">
      <c r="A24" s="7" t="s">
        <v>22</v>
      </c>
      <c r="B24" s="18">
        <v>7.81</v>
      </c>
    </row>
    <row r="25" spans="1:8" ht="30" x14ac:dyDescent="0.25">
      <c r="A25" s="30" t="s">
        <v>57</v>
      </c>
      <c r="B25" s="28">
        <v>15</v>
      </c>
      <c r="D25" s="23"/>
    </row>
    <row r="27" spans="1:8" ht="45" customHeight="1" x14ac:dyDescent="0.25">
      <c r="A27" s="21" t="s">
        <v>50</v>
      </c>
      <c r="B27" s="21"/>
      <c r="C27" s="21"/>
      <c r="D27" s="21"/>
    </row>
  </sheetData>
  <mergeCells count="4">
    <mergeCell ref="A1:I1"/>
    <mergeCell ref="A2:H2"/>
    <mergeCell ref="E5:I5"/>
    <mergeCell ref="A27:D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Cabaña</vt:lpstr>
      <vt:lpstr>Salon</vt:lpstr>
      <vt:lpstr>Kiosko</vt:lpstr>
      <vt:lpstr>Asadores</vt:lpstr>
      <vt:lpstr>Cri Cri</vt:lpstr>
      <vt:lpstr>Comercialización</vt:lpstr>
      <vt:lpstr>Estacionamiento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2019-10-02T18:48:52Z</cp:lastPrinted>
  <dcterms:created xsi:type="dcterms:W3CDTF">2019-10-02T17:34:37Z</dcterms:created>
  <dcterms:modified xsi:type="dcterms:W3CDTF">2019-10-04T14:17:16Z</dcterms:modified>
</cp:coreProperties>
</file>