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715" windowHeight="972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44" i="1" l="1"/>
  <c r="E289" i="1" l="1"/>
  <c r="D288" i="1"/>
  <c r="E288" i="1" s="1"/>
  <c r="D287" i="1"/>
  <c r="E287" i="1" s="1"/>
  <c r="E286" i="1"/>
  <c r="E285" i="1"/>
  <c r="E280" i="1"/>
  <c r="C276" i="1"/>
  <c r="E276" i="1" s="1"/>
  <c r="C275" i="1"/>
  <c r="E275" i="1" s="1"/>
  <c r="C274" i="1"/>
  <c r="E274" i="1" s="1"/>
  <c r="C273" i="1"/>
  <c r="E273" i="1" s="1"/>
  <c r="C272" i="1"/>
  <c r="E272" i="1" s="1"/>
  <c r="E261" i="1"/>
  <c r="D260" i="1"/>
  <c r="E260" i="1" s="1"/>
  <c r="D259" i="1"/>
  <c r="E259" i="1" s="1"/>
  <c r="E258" i="1"/>
  <c r="E262" i="1" s="1"/>
  <c r="E257" i="1"/>
  <c r="C252" i="1"/>
  <c r="E252" i="1" s="1"/>
  <c r="C248" i="1"/>
  <c r="C247" i="1"/>
  <c r="E247" i="1" s="1"/>
  <c r="C246" i="1"/>
  <c r="C245" i="1"/>
  <c r="E245" i="1" s="1"/>
  <c r="C244" i="1"/>
  <c r="E232" i="1"/>
  <c r="D231" i="1"/>
  <c r="E231" i="1" s="1"/>
  <c r="D230" i="1"/>
  <c r="E230" i="1" s="1"/>
  <c r="E229" i="1"/>
  <c r="E228" i="1"/>
  <c r="E223" i="1"/>
  <c r="C219" i="1"/>
  <c r="C218" i="1"/>
  <c r="C217" i="1"/>
  <c r="C216" i="1"/>
  <c r="C215" i="1"/>
  <c r="E189" i="1"/>
  <c r="E204" i="1"/>
  <c r="D203" i="1"/>
  <c r="E203" i="1" s="1"/>
  <c r="D202" i="1"/>
  <c r="E202" i="1" s="1"/>
  <c r="E201" i="1"/>
  <c r="E200" i="1"/>
  <c r="C195" i="1"/>
  <c r="E195" i="1" s="1"/>
  <c r="C191" i="1"/>
  <c r="C190" i="1"/>
  <c r="C189" i="1"/>
  <c r="C188" i="1"/>
  <c r="C187" i="1"/>
  <c r="E176" i="1"/>
  <c r="D175" i="1"/>
  <c r="E175" i="1" s="1"/>
  <c r="D174" i="1"/>
  <c r="E174" i="1" s="1"/>
  <c r="E173" i="1"/>
  <c r="E172" i="1"/>
  <c r="E167" i="1"/>
  <c r="C163" i="1"/>
  <c r="E163" i="1" s="1"/>
  <c r="C162" i="1"/>
  <c r="C161" i="1"/>
  <c r="C160" i="1"/>
  <c r="C159" i="1"/>
  <c r="E159" i="1" s="1"/>
  <c r="E162" i="1" l="1"/>
  <c r="E160" i="1"/>
  <c r="E290" i="1"/>
  <c r="E161" i="1"/>
  <c r="E246" i="1"/>
  <c r="E244" i="1"/>
  <c r="E248" i="1"/>
  <c r="E249" i="1"/>
  <c r="E264" i="1" s="1"/>
  <c r="F261" i="1" s="1"/>
  <c r="E277" i="1"/>
  <c r="E217" i="1"/>
  <c r="E216" i="1"/>
  <c r="E219" i="1"/>
  <c r="E218" i="1"/>
  <c r="E215" i="1"/>
  <c r="E233" i="1"/>
  <c r="E191" i="1"/>
  <c r="E190" i="1"/>
  <c r="E188" i="1"/>
  <c r="E187" i="1"/>
  <c r="E205" i="1"/>
  <c r="E177" i="1"/>
  <c r="F246" i="1" l="1"/>
  <c r="E164" i="1"/>
  <c r="E179" i="1" s="1"/>
  <c r="F248" i="1"/>
  <c r="F252" i="1"/>
  <c r="F260" i="1"/>
  <c r="F259" i="1"/>
  <c r="F258" i="1"/>
  <c r="E292" i="1"/>
  <c r="F285" i="1" s="1"/>
  <c r="E192" i="1"/>
  <c r="E207" i="1" s="1"/>
  <c r="E210" i="1" s="1"/>
  <c r="F247" i="1"/>
  <c r="F288" i="1"/>
  <c r="F280" i="1"/>
  <c r="F257" i="1"/>
  <c r="E267" i="1"/>
  <c r="F245" i="1"/>
  <c r="F244" i="1"/>
  <c r="E220" i="1"/>
  <c r="E235" i="1" s="1"/>
  <c r="F274" i="1" l="1"/>
  <c r="F273" i="1"/>
  <c r="E295" i="1"/>
  <c r="F249" i="1"/>
  <c r="F187" i="1"/>
  <c r="F203" i="1"/>
  <c r="F201" i="1"/>
  <c r="F189" i="1"/>
  <c r="F204" i="1"/>
  <c r="F190" i="1"/>
  <c r="F195" i="1"/>
  <c r="F188" i="1"/>
  <c r="F200" i="1"/>
  <c r="F202" i="1"/>
  <c r="E182" i="1"/>
  <c r="F173" i="1"/>
  <c r="F176" i="1"/>
  <c r="F162" i="1"/>
  <c r="F161" i="1"/>
  <c r="F175" i="1"/>
  <c r="F172" i="1"/>
  <c r="F167" i="1"/>
  <c r="F160" i="1"/>
  <c r="F174" i="1"/>
  <c r="F159" i="1"/>
  <c r="F163" i="1"/>
  <c r="F290" i="1"/>
  <c r="F262" i="1"/>
  <c r="F264" i="1" s="1"/>
  <c r="F191" i="1"/>
  <c r="F286" i="1"/>
  <c r="F272" i="1"/>
  <c r="F287" i="1"/>
  <c r="F276" i="1"/>
  <c r="F289" i="1"/>
  <c r="F275" i="1"/>
  <c r="F223" i="1"/>
  <c r="E238" i="1"/>
  <c r="F228" i="1"/>
  <c r="F215" i="1"/>
  <c r="F219" i="1"/>
  <c r="F216" i="1"/>
  <c r="F218" i="1"/>
  <c r="F217" i="1"/>
  <c r="F231" i="1"/>
  <c r="F229" i="1"/>
  <c r="F232" i="1"/>
  <c r="F230" i="1"/>
  <c r="F205" i="1" l="1"/>
  <c r="F192" i="1"/>
  <c r="F177" i="1"/>
  <c r="F164" i="1"/>
  <c r="F277" i="1"/>
  <c r="F292" i="1" s="1"/>
  <c r="F220" i="1"/>
  <c r="F233" i="1"/>
  <c r="E149" i="1"/>
  <c r="D148" i="1"/>
  <c r="E148" i="1" s="1"/>
  <c r="D147" i="1"/>
  <c r="E147" i="1" s="1"/>
  <c r="E146" i="1"/>
  <c r="E145" i="1"/>
  <c r="C140" i="1"/>
  <c r="E140" i="1" s="1"/>
  <c r="C136" i="1"/>
  <c r="E136" i="1" s="1"/>
  <c r="C135" i="1"/>
  <c r="E135" i="1" s="1"/>
  <c r="C134" i="1"/>
  <c r="E134" i="1" s="1"/>
  <c r="C133" i="1"/>
  <c r="E133" i="1" s="1"/>
  <c r="C132" i="1"/>
  <c r="E132" i="1" s="1"/>
  <c r="E109" i="1"/>
  <c r="E105" i="1"/>
  <c r="E80" i="1"/>
  <c r="E79" i="1"/>
  <c r="E122" i="1"/>
  <c r="E121" i="1"/>
  <c r="E120" i="1"/>
  <c r="E119" i="1"/>
  <c r="E118" i="1"/>
  <c r="C113" i="1"/>
  <c r="E113" i="1" s="1"/>
  <c r="C109" i="1"/>
  <c r="C108" i="1"/>
  <c r="C107" i="1"/>
  <c r="E107" i="1" s="1"/>
  <c r="C106" i="1"/>
  <c r="C105" i="1"/>
  <c r="E94" i="1"/>
  <c r="D93" i="1"/>
  <c r="E93" i="1" s="1"/>
  <c r="D92" i="1"/>
  <c r="E92" i="1" s="1"/>
  <c r="E91" i="1"/>
  <c r="E90" i="1"/>
  <c r="E85" i="1"/>
  <c r="C81" i="1"/>
  <c r="C80" i="1"/>
  <c r="C79" i="1"/>
  <c r="C78" i="1"/>
  <c r="C77" i="1"/>
  <c r="D65" i="1"/>
  <c r="E65" i="1" s="1"/>
  <c r="C57" i="1"/>
  <c r="E57" i="1" s="1"/>
  <c r="E66" i="1"/>
  <c r="D64" i="1"/>
  <c r="E64" i="1" s="1"/>
  <c r="E63" i="1"/>
  <c r="E62" i="1"/>
  <c r="C53" i="1"/>
  <c r="E53" i="1" s="1"/>
  <c r="C52" i="1"/>
  <c r="E52" i="1" s="1"/>
  <c r="C51" i="1"/>
  <c r="E51" i="1" s="1"/>
  <c r="C50" i="1"/>
  <c r="E50" i="1" s="1"/>
  <c r="C49" i="1"/>
  <c r="E49" i="1" s="1"/>
  <c r="F207" i="1" l="1"/>
  <c r="F179" i="1"/>
  <c r="E123" i="1"/>
  <c r="F235" i="1"/>
  <c r="E150" i="1"/>
  <c r="E137" i="1"/>
  <c r="E152" i="1" s="1"/>
  <c r="E106" i="1"/>
  <c r="E108" i="1"/>
  <c r="E77" i="1"/>
  <c r="E81" i="1"/>
  <c r="E78" i="1"/>
  <c r="E95" i="1"/>
  <c r="E54" i="1"/>
  <c r="E67" i="1"/>
  <c r="E7" i="1"/>
  <c r="D14" i="1"/>
  <c r="E14" i="1" s="1"/>
  <c r="D36" i="1"/>
  <c r="E36" i="1" s="1"/>
  <c r="D37" i="1"/>
  <c r="E38" i="1"/>
  <c r="E37" i="1"/>
  <c r="E35" i="1"/>
  <c r="E34" i="1"/>
  <c r="C30" i="1"/>
  <c r="C29" i="1"/>
  <c r="C28" i="1"/>
  <c r="E28" i="1" s="1"/>
  <c r="C27" i="1"/>
  <c r="C26" i="1"/>
  <c r="D13" i="1"/>
  <c r="E13" i="1" s="1"/>
  <c r="E15" i="1"/>
  <c r="E12" i="1"/>
  <c r="E11" i="1"/>
  <c r="C7" i="1"/>
  <c r="C6" i="1"/>
  <c r="C5" i="1"/>
  <c r="C4" i="1"/>
  <c r="C3" i="1"/>
  <c r="E3" i="1" s="1"/>
  <c r="E5" i="1" l="1"/>
  <c r="E30" i="1"/>
  <c r="E155" i="1"/>
  <c r="F134" i="1"/>
  <c r="F147" i="1"/>
  <c r="F133" i="1"/>
  <c r="F132" i="1"/>
  <c r="F140" i="1"/>
  <c r="F146" i="1"/>
  <c r="F136" i="1"/>
  <c r="F149" i="1"/>
  <c r="F135" i="1"/>
  <c r="F148" i="1"/>
  <c r="F145" i="1"/>
  <c r="E110" i="1"/>
  <c r="E125" i="1" s="1"/>
  <c r="F109" i="1" s="1"/>
  <c r="E82" i="1"/>
  <c r="E97" i="1" s="1"/>
  <c r="E69" i="1"/>
  <c r="F57" i="1" s="1"/>
  <c r="E26" i="1"/>
  <c r="E29" i="1"/>
  <c r="E27" i="1"/>
  <c r="E39" i="1"/>
  <c r="E6" i="1"/>
  <c r="E4" i="1"/>
  <c r="E8" i="1" s="1"/>
  <c r="E16" i="1"/>
  <c r="F137" i="1" l="1"/>
  <c r="F150" i="1"/>
  <c r="F105" i="1"/>
  <c r="F106" i="1"/>
  <c r="F119" i="1"/>
  <c r="E128" i="1"/>
  <c r="F120" i="1"/>
  <c r="F108" i="1"/>
  <c r="F113" i="1"/>
  <c r="F118" i="1"/>
  <c r="F121" i="1"/>
  <c r="F107" i="1"/>
  <c r="F122" i="1"/>
  <c r="E100" i="1"/>
  <c r="F91" i="1"/>
  <c r="F94" i="1"/>
  <c r="F93" i="1"/>
  <c r="F78" i="1"/>
  <c r="F77" i="1"/>
  <c r="F90" i="1"/>
  <c r="F79" i="1"/>
  <c r="F80" i="1"/>
  <c r="F85" i="1"/>
  <c r="F92" i="1"/>
  <c r="F81" i="1"/>
  <c r="F51" i="1"/>
  <c r="E72" i="1"/>
  <c r="F53" i="1"/>
  <c r="F49" i="1"/>
  <c r="F50" i="1"/>
  <c r="F63" i="1"/>
  <c r="F62" i="1"/>
  <c r="F52" i="1"/>
  <c r="F64" i="1"/>
  <c r="F65" i="1"/>
  <c r="F66" i="1"/>
  <c r="E31" i="1"/>
  <c r="E41" i="1" s="1"/>
  <c r="E18" i="1"/>
  <c r="F152" i="1" l="1"/>
  <c r="F110" i="1"/>
  <c r="F123" i="1"/>
  <c r="F95" i="1"/>
  <c r="F82" i="1"/>
  <c r="F67" i="1"/>
  <c r="F54" i="1"/>
  <c r="F38" i="1"/>
  <c r="F35" i="1"/>
  <c r="F28" i="1"/>
  <c r="F37" i="1"/>
  <c r="F26" i="1"/>
  <c r="F29" i="1"/>
  <c r="F30" i="1"/>
  <c r="F27" i="1"/>
  <c r="F34" i="1"/>
  <c r="F36" i="1"/>
  <c r="E21" i="1"/>
  <c r="F15" i="1"/>
  <c r="F12" i="1"/>
  <c r="F5" i="1"/>
  <c r="F14" i="1"/>
  <c r="F3" i="1"/>
  <c r="F6" i="1"/>
  <c r="F7" i="1"/>
  <c r="F4" i="1"/>
  <c r="F11" i="1"/>
  <c r="F13" i="1"/>
  <c r="F125" i="1" l="1"/>
  <c r="F97" i="1"/>
  <c r="F69" i="1"/>
  <c r="F31" i="1"/>
  <c r="F39" i="1"/>
  <c r="F8" i="1"/>
  <c r="F16" i="1"/>
  <c r="F41" i="1" l="1"/>
  <c r="F18" i="1"/>
</calcChain>
</file>

<file path=xl/sharedStrings.xml><?xml version="1.0" encoding="utf-8"?>
<sst xmlns="http://schemas.openxmlformats.org/spreadsheetml/2006/main" count="359" uniqueCount="40">
  <si>
    <t xml:space="preserve">categotria </t>
  </si>
  <si>
    <t>salario mensual</t>
  </si>
  <si>
    <t>salario diario trabajado 20.92 jor/mes</t>
  </si>
  <si>
    <t>rendimiento</t>
  </si>
  <si>
    <t>importe</t>
  </si>
  <si>
    <t>%</t>
  </si>
  <si>
    <t xml:space="preserve">DIRECTOR GENERAL </t>
  </si>
  <si>
    <t>COORDINADOR  EJECUTIVO A</t>
  </si>
  <si>
    <t>PROFESIONAL ADMINISTRATIVO A</t>
  </si>
  <si>
    <t>SECRETARIA A</t>
  </si>
  <si>
    <t>AUXILIAR OPERATIVO A</t>
  </si>
  <si>
    <t>SUBTOTAL</t>
  </si>
  <si>
    <t>consumibles</t>
  </si>
  <si>
    <t>unidad</t>
  </si>
  <si>
    <t>costo</t>
  </si>
  <si>
    <t>rendimineto</t>
  </si>
  <si>
    <t>papel bond</t>
  </si>
  <si>
    <t>hoja</t>
  </si>
  <si>
    <t>computadora</t>
  </si>
  <si>
    <t>pza</t>
  </si>
  <si>
    <t>impresora</t>
  </si>
  <si>
    <t>tintas</t>
  </si>
  <si>
    <t>cartucho</t>
  </si>
  <si>
    <t>energía eléctrica</t>
  </si>
  <si>
    <t>kw</t>
  </si>
  <si>
    <t>suma</t>
  </si>
  <si>
    <t>OCUPACION HASTA 1M2 MERCADO HIDALGO Y GAVIRA</t>
  </si>
  <si>
    <t>OCUPACION HASTA 1M2 MERCADO EMBAJADORAS</t>
  </si>
  <si>
    <t>CONCEPTO</t>
  </si>
  <si>
    <t xml:space="preserve">CONSIDERANDO UNA RENTA ANUAL DE $998.08, MENSUAL SERÁ $83.17, CONSIDERANDO UN 60% MAS DE COSTO PARA OBTENER LA RENTA SEMANAL RESULTA $33.27 Y PARA OBTENER EL COSTO POR DIA SE DIVIDE SOLAMENTE ENTRE 3 PARA CONSIDERAR EL FACTOR CORRESPONDIENTE  </t>
  </si>
  <si>
    <t>$/DIA</t>
  </si>
  <si>
    <t xml:space="preserve">CONSIDERANDO UNA RENTA ANUAL DE $265.89, MENSUAL SERÁ $22.15, CONSIDERANDO UN 60% MAS DE COSTO PARA OBTENER LA RENTA SEMANAL RESULTA $8.86 Y PARA OBTENER EL COSTO POR DIA SE DIVIDE SOLAMENTE ENTRE 3 PARA CONSIDERAR EL FACTOR CORRESPONDIENTE  </t>
  </si>
  <si>
    <t>VII.- a) PERMISOS AUTORIZADOS EN ZONA I Y II, CON OCUPACIÓN DE HASTA 3m2 POR DÍA</t>
  </si>
  <si>
    <t>VIII.- a) PERMISOS AUTORIZADOS EN ZONA I Y II.</t>
  </si>
  <si>
    <t>VIII.- b) PERMISOS AUTORIZADOS EN ZONA III, CON OCUPACIÓN DE HASTA 3m2 POR DÍA</t>
  </si>
  <si>
    <t>IX.- b) PERMISOS AUTORIZADOS EN ZONA III.</t>
  </si>
  <si>
    <t>IX.- PERMISO EVENTUAL FIJOS Y SEMIFIJOS a) PERMISOS AUTORIZADOS EN ZONA I Y II.</t>
  </si>
  <si>
    <t>X.- PERMISO EVENTUAL AMBULANTE a) PERMISOS AUTORIZADOS EN ZONA I Y II.</t>
  </si>
  <si>
    <t>PERMISOS AUTORIZADOS EN ZONA III, CON OCUPACION POR m2</t>
  </si>
  <si>
    <t>VII.- b) PERMISOS AUTORIZADOS EN ZONA III, CON OCUPACIÓN POR m2 POR DÍA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</si>
</sst>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_-;\-* #,##0.0000_-;_-* &quot;-&quot;??_-;_-@_-"/>
    <numFmt numFmtId="165" formatCode="0.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/>
    <xf numFmtId="44" fontId="5" fillId="0" borderId="5" xfId="2" applyFont="1" applyBorder="1"/>
    <xf numFmtId="44" fontId="0" fillId="0" borderId="5" xfId="2" applyFont="1" applyBorder="1"/>
    <xf numFmtId="164" fontId="0" fillId="0" borderId="5" xfId="1" applyNumberFormat="1" applyFont="1" applyBorder="1"/>
    <xf numFmtId="165" fontId="0" fillId="0" borderId="6" xfId="3" applyNumberFormat="1" applyFont="1" applyBorder="1"/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44" fontId="0" fillId="0" borderId="5" xfId="0" applyNumberFormat="1" applyBorder="1"/>
    <xf numFmtId="0" fontId="4" fillId="0" borderId="4" xfId="0" applyFont="1" applyFill="1" applyBorder="1"/>
    <xf numFmtId="0" fontId="0" fillId="0" borderId="5" xfId="0" applyBorder="1"/>
    <xf numFmtId="164" fontId="6" fillId="0" borderId="5" xfId="1" applyNumberFormat="1" applyFont="1" applyBorder="1"/>
    <xf numFmtId="0" fontId="0" fillId="0" borderId="4" xfId="0" applyBorder="1"/>
    <xf numFmtId="0" fontId="0" fillId="0" borderId="11" xfId="0" applyBorder="1"/>
    <xf numFmtId="0" fontId="0" fillId="0" borderId="0" xfId="0" applyBorder="1"/>
    <xf numFmtId="0" fontId="0" fillId="0" borderId="13" xfId="0" applyBorder="1"/>
    <xf numFmtId="9" fontId="0" fillId="0" borderId="5" xfId="0" applyNumberFormat="1" applyBorder="1"/>
    <xf numFmtId="0" fontId="0" fillId="0" borderId="14" xfId="0" applyBorder="1"/>
    <xf numFmtId="0" fontId="0" fillId="0" borderId="15" xfId="0" applyBorder="1"/>
    <xf numFmtId="44" fontId="0" fillId="0" borderId="16" xfId="0" applyNumberFormat="1" applyBorder="1"/>
    <xf numFmtId="0" fontId="0" fillId="0" borderId="17" xfId="0" applyBorder="1"/>
    <xf numFmtId="44" fontId="0" fillId="0" borderId="8" xfId="0" applyNumberFormat="1" applyBorder="1"/>
    <xf numFmtId="165" fontId="0" fillId="0" borderId="10" xfId="3" applyNumberFormat="1" applyFont="1" applyBorder="1"/>
    <xf numFmtId="0" fontId="3" fillId="0" borderId="7" xfId="0" applyFont="1" applyBorder="1" applyAlignment="1">
      <alignment horizontal="right" wrapText="1"/>
    </xf>
    <xf numFmtId="44" fontId="0" fillId="0" borderId="8" xfId="2" applyFont="1" applyBorder="1" applyAlignment="1">
      <alignment horizontal="right"/>
    </xf>
    <xf numFmtId="10" fontId="0" fillId="0" borderId="10" xfId="3" applyNumberFormat="1" applyFont="1" applyBorder="1"/>
    <xf numFmtId="44" fontId="0" fillId="0" borderId="5" xfId="2" applyFont="1" applyBorder="1" applyAlignment="1">
      <alignment horizontal="right"/>
    </xf>
    <xf numFmtId="43" fontId="0" fillId="0" borderId="5" xfId="1" applyFont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5"/>
  <sheetViews>
    <sheetView tabSelected="1" workbookViewId="0">
      <selection activeCell="G295" sqref="G295"/>
    </sheetView>
  </sheetViews>
  <sheetFormatPr baseColWidth="10" defaultRowHeight="15" x14ac:dyDescent="0.25"/>
  <cols>
    <col min="1" max="1" width="29.140625" customWidth="1"/>
  </cols>
  <sheetData>
    <row r="1" spans="1:6" ht="15.75" customHeight="1" x14ac:dyDescent="0.3">
      <c r="A1" s="37" t="s">
        <v>26</v>
      </c>
      <c r="B1" s="38"/>
      <c r="C1" s="38"/>
      <c r="D1" s="38"/>
      <c r="E1" s="38"/>
      <c r="F1" s="39"/>
    </row>
    <row r="2" spans="1:6" ht="75" x14ac:dyDescent="0.25">
      <c r="A2" s="1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</row>
    <row r="3" spans="1:6" x14ac:dyDescent="0.25">
      <c r="A3" s="5" t="s">
        <v>6</v>
      </c>
      <c r="B3" s="6">
        <v>47291.972600472378</v>
      </c>
      <c r="C3" s="7">
        <f>B3/20.92</f>
        <v>2260.6105449556585</v>
      </c>
      <c r="D3" s="8">
        <v>7.2499999999999995E-2</v>
      </c>
      <c r="E3" s="7">
        <f>C3*D3</f>
        <v>163.89426450928522</v>
      </c>
      <c r="F3" s="9">
        <f>E3/E18</f>
        <v>0.29907667208486227</v>
      </c>
    </row>
    <row r="4" spans="1:6" ht="15.75" customHeight="1" x14ac:dyDescent="0.25">
      <c r="A4" s="5" t="s">
        <v>7</v>
      </c>
      <c r="B4" s="6">
        <v>24165.840674936564</v>
      </c>
      <c r="C4" s="7">
        <f t="shared" ref="C4:C7" si="0">B4/20.92</f>
        <v>1155.1549079797592</v>
      </c>
      <c r="D4" s="8">
        <v>3.7999999999999999E-2</v>
      </c>
      <c r="E4" s="7">
        <f t="shared" ref="E4:E7" si="1">C4*D4</f>
        <v>43.895886503230848</v>
      </c>
      <c r="F4" s="9">
        <f>E4/E18</f>
        <v>8.0101861361093207E-2</v>
      </c>
    </row>
    <row r="5" spans="1:6" ht="15.75" customHeight="1" x14ac:dyDescent="0.25">
      <c r="A5" s="5" t="s">
        <v>8</v>
      </c>
      <c r="B5" s="6">
        <v>17200.296374497491</v>
      </c>
      <c r="C5" s="7">
        <f t="shared" si="0"/>
        <v>822.19389935456456</v>
      </c>
      <c r="D5" s="8">
        <v>0.27500000000000002</v>
      </c>
      <c r="E5" s="7">
        <f t="shared" si="1"/>
        <v>226.10332232250528</v>
      </c>
      <c r="F5" s="9">
        <f>E5/E18</f>
        <v>0.41259667865750588</v>
      </c>
    </row>
    <row r="6" spans="1:6" ht="15" customHeight="1" x14ac:dyDescent="0.25">
      <c r="A6" s="5" t="s">
        <v>9</v>
      </c>
      <c r="B6" s="6">
        <v>5974.1576894592245</v>
      </c>
      <c r="C6" s="7">
        <f t="shared" si="0"/>
        <v>285.57159127434147</v>
      </c>
      <c r="D6" s="8">
        <v>0.18562999999999999</v>
      </c>
      <c r="E6" s="7">
        <f t="shared" si="1"/>
        <v>53.010654488256002</v>
      </c>
      <c r="F6" s="9">
        <f>E6/E18</f>
        <v>9.6734624465701607E-2</v>
      </c>
    </row>
    <row r="7" spans="1:6" x14ac:dyDescent="0.25">
      <c r="A7" s="5" t="s">
        <v>10</v>
      </c>
      <c r="B7" s="6">
        <v>7705.8466615828611</v>
      </c>
      <c r="C7" s="7">
        <f t="shared" si="0"/>
        <v>368.34831078311953</v>
      </c>
      <c r="D7" s="8">
        <v>0.14149999999999999</v>
      </c>
      <c r="E7" s="7">
        <f t="shared" si="1"/>
        <v>52.121285975811411</v>
      </c>
      <c r="F7" s="9">
        <f>E7/E18</f>
        <v>9.5111691681840069E-2</v>
      </c>
    </row>
    <row r="8" spans="1:6" x14ac:dyDescent="0.25">
      <c r="A8" s="40" t="s">
        <v>11</v>
      </c>
      <c r="B8" s="41"/>
      <c r="C8" s="41"/>
      <c r="D8" s="42"/>
      <c r="E8" s="12">
        <f>SUM(E3:E7)</f>
        <v>539.02541379908871</v>
      </c>
      <c r="F8" s="9">
        <f>SUM(F3:F7)</f>
        <v>0.98362152825100302</v>
      </c>
    </row>
    <row r="9" spans="1:6" x14ac:dyDescent="0.25">
      <c r="A9" s="32"/>
      <c r="B9" s="33"/>
      <c r="C9" s="33"/>
      <c r="D9" s="33"/>
      <c r="E9" s="33"/>
      <c r="F9" s="34"/>
    </row>
    <row r="10" spans="1:6" x14ac:dyDescent="0.25">
      <c r="A10" s="13" t="s">
        <v>12</v>
      </c>
      <c r="B10" s="14" t="s">
        <v>13</v>
      </c>
      <c r="C10" s="14" t="s">
        <v>14</v>
      </c>
      <c r="D10" s="15" t="s">
        <v>15</v>
      </c>
      <c r="E10" s="14" t="s">
        <v>4</v>
      </c>
      <c r="F10" s="9" t="s">
        <v>5</v>
      </c>
    </row>
    <row r="11" spans="1:6" x14ac:dyDescent="0.25">
      <c r="A11" s="13" t="s">
        <v>16</v>
      </c>
      <c r="B11" s="14" t="s">
        <v>17</v>
      </c>
      <c r="C11" s="7">
        <v>0.15</v>
      </c>
      <c r="D11" s="8">
        <v>20</v>
      </c>
      <c r="E11" s="7">
        <f>D11*C11</f>
        <v>3</v>
      </c>
      <c r="F11" s="9">
        <f>E11/E18</f>
        <v>5.4744442640563265E-3</v>
      </c>
    </row>
    <row r="12" spans="1:6" x14ac:dyDescent="0.25">
      <c r="A12" s="13" t="s">
        <v>18</v>
      </c>
      <c r="B12" s="14" t="s">
        <v>19</v>
      </c>
      <c r="C12" s="7">
        <v>12763</v>
      </c>
      <c r="D12" s="8">
        <v>2.3499999999999999E-4</v>
      </c>
      <c r="E12" s="7">
        <f>D12*C12</f>
        <v>2.9993050000000001</v>
      </c>
      <c r="F12" s="9">
        <f>E12/E18</f>
        <v>5.4731760178018196E-3</v>
      </c>
    </row>
    <row r="13" spans="1:6" x14ac:dyDescent="0.25">
      <c r="A13" s="13" t="s">
        <v>20</v>
      </c>
      <c r="B13" s="14" t="s">
        <v>19</v>
      </c>
      <c r="C13" s="7">
        <v>3850</v>
      </c>
      <c r="D13" s="8">
        <f>1/5000</f>
        <v>2.0000000000000001E-4</v>
      </c>
      <c r="E13" s="7">
        <f t="shared" ref="E13:E15" si="2">D13*C13</f>
        <v>0.77</v>
      </c>
      <c r="F13" s="9">
        <f>E13/E18</f>
        <v>1.4051073611077904E-3</v>
      </c>
    </row>
    <row r="14" spans="1:6" x14ac:dyDescent="0.25">
      <c r="A14" s="13" t="s">
        <v>21</v>
      </c>
      <c r="B14" s="14" t="s">
        <v>22</v>
      </c>
      <c r="C14" s="7">
        <v>950</v>
      </c>
      <c r="D14" s="8">
        <f>1/450</f>
        <v>2.2222222222222222E-3</v>
      </c>
      <c r="E14" s="7">
        <f t="shared" si="2"/>
        <v>2.1111111111111112</v>
      </c>
      <c r="F14" s="9">
        <f>E14/E18</f>
        <v>3.8523867043359335E-3</v>
      </c>
    </row>
    <row r="15" spans="1:6" x14ac:dyDescent="0.25">
      <c r="A15" s="13" t="s">
        <v>23</v>
      </c>
      <c r="B15" s="14" t="s">
        <v>24</v>
      </c>
      <c r="C15" s="7">
        <v>38</v>
      </c>
      <c r="D15" s="8">
        <v>2.5000000000000001E-3</v>
      </c>
      <c r="E15" s="7">
        <f t="shared" si="2"/>
        <v>9.5000000000000001E-2</v>
      </c>
      <c r="F15" s="9">
        <f>E15/E18</f>
        <v>1.7335740169511699E-4</v>
      </c>
    </row>
    <row r="16" spans="1:6" x14ac:dyDescent="0.25">
      <c r="A16" s="16"/>
      <c r="B16" s="14"/>
      <c r="C16" s="14"/>
      <c r="D16" s="8"/>
      <c r="E16" s="7">
        <f>SUM(E11:E15)</f>
        <v>8.9754161111111106</v>
      </c>
      <c r="F16" s="9">
        <f>SUM(F11:F15)</f>
        <v>1.6378471748996988E-2</v>
      </c>
    </row>
    <row r="17" spans="1:6" x14ac:dyDescent="0.25">
      <c r="A17" s="17"/>
      <c r="B17" s="18"/>
      <c r="C17" s="18"/>
      <c r="D17" s="35"/>
      <c r="E17" s="33"/>
      <c r="F17" s="34"/>
    </row>
    <row r="18" spans="1:6" x14ac:dyDescent="0.25">
      <c r="A18" s="17"/>
      <c r="B18" s="18"/>
      <c r="C18" s="18"/>
      <c r="D18" s="14" t="s">
        <v>25</v>
      </c>
      <c r="E18" s="12">
        <f>E8+E16</f>
        <v>548.00082991019985</v>
      </c>
      <c r="F18" s="9">
        <f>F8+F16</f>
        <v>1</v>
      </c>
    </row>
    <row r="19" spans="1:6" x14ac:dyDescent="0.25">
      <c r="A19" s="17"/>
      <c r="B19" s="18"/>
      <c r="C19" s="18"/>
      <c r="D19" s="18"/>
      <c r="E19" s="18"/>
      <c r="F19" s="19"/>
    </row>
    <row r="20" spans="1:6" x14ac:dyDescent="0.25">
      <c r="A20" s="17"/>
      <c r="B20" s="18"/>
      <c r="C20" s="14"/>
      <c r="D20" s="20"/>
      <c r="E20" s="12"/>
      <c r="F20" s="19"/>
    </row>
    <row r="21" spans="1:6" ht="15.75" thickBot="1" x14ac:dyDescent="0.3">
      <c r="A21" s="21"/>
      <c r="B21" s="22"/>
      <c r="C21" s="36" t="s">
        <v>14</v>
      </c>
      <c r="D21" s="36"/>
      <c r="E21" s="23">
        <f>E18+E20</f>
        <v>548.00082991019985</v>
      </c>
      <c r="F21" s="24"/>
    </row>
    <row r="23" spans="1:6" ht="15.75" thickBot="1" x14ac:dyDescent="0.3"/>
    <row r="24" spans="1:6" ht="18.75" x14ac:dyDescent="0.3">
      <c r="A24" s="37" t="s">
        <v>27</v>
      </c>
      <c r="B24" s="38"/>
      <c r="C24" s="38"/>
      <c r="D24" s="38"/>
      <c r="E24" s="38"/>
      <c r="F24" s="39"/>
    </row>
    <row r="25" spans="1:6" ht="75" x14ac:dyDescent="0.25">
      <c r="A25" s="1" t="s">
        <v>0</v>
      </c>
      <c r="B25" s="2" t="s">
        <v>1</v>
      </c>
      <c r="C25" s="2" t="s">
        <v>2</v>
      </c>
      <c r="D25" s="3" t="s">
        <v>3</v>
      </c>
      <c r="E25" s="3" t="s">
        <v>4</v>
      </c>
      <c r="F25" s="4" t="s">
        <v>5</v>
      </c>
    </row>
    <row r="26" spans="1:6" x14ac:dyDescent="0.25">
      <c r="A26" s="5" t="s">
        <v>6</v>
      </c>
      <c r="B26" s="6">
        <v>47291.972600472378</v>
      </c>
      <c r="C26" s="7">
        <f>B26/20.92</f>
        <v>2260.6105449556585</v>
      </c>
      <c r="D26" s="8">
        <v>4.65E-2</v>
      </c>
      <c r="E26" s="7">
        <f>C26*D26</f>
        <v>105.11839034043813</v>
      </c>
      <c r="F26" s="9">
        <f>E26/E41</f>
        <v>0.24109549040589137</v>
      </c>
    </row>
    <row r="27" spans="1:6" x14ac:dyDescent="0.25">
      <c r="A27" s="5" t="s">
        <v>7</v>
      </c>
      <c r="B27" s="6">
        <v>24165.840674936564</v>
      </c>
      <c r="C27" s="7">
        <f t="shared" ref="C27:C30" si="3">B27/20.92</f>
        <v>1155.1549079797592</v>
      </c>
      <c r="D27" s="8">
        <v>2.775E-2</v>
      </c>
      <c r="E27" s="7">
        <f t="shared" ref="E27:E30" si="4">C27*D27</f>
        <v>32.055548696438315</v>
      </c>
      <c r="F27" s="9">
        <f>E27/E41</f>
        <v>7.3521371552287371E-2</v>
      </c>
    </row>
    <row r="28" spans="1:6" x14ac:dyDescent="0.25">
      <c r="A28" s="5" t="s">
        <v>8</v>
      </c>
      <c r="B28" s="6">
        <v>17200.296374497491</v>
      </c>
      <c r="C28" s="7">
        <f t="shared" si="3"/>
        <v>822.19389935456456</v>
      </c>
      <c r="D28" s="8">
        <v>0.22412000000000001</v>
      </c>
      <c r="E28" s="7">
        <f t="shared" si="4"/>
        <v>184.27009672334503</v>
      </c>
      <c r="F28" s="9">
        <f>E28/E41</f>
        <v>0.42263479485154704</v>
      </c>
    </row>
    <row r="29" spans="1:6" x14ac:dyDescent="0.25">
      <c r="A29" s="5" t="s">
        <v>9</v>
      </c>
      <c r="B29" s="6">
        <v>5974.1576894592245</v>
      </c>
      <c r="C29" s="7">
        <f t="shared" si="3"/>
        <v>285.57159127434147</v>
      </c>
      <c r="D29" s="8">
        <v>0.1968</v>
      </c>
      <c r="E29" s="7">
        <f t="shared" si="4"/>
        <v>56.200489162790404</v>
      </c>
      <c r="F29" s="9">
        <f>E29/E41</f>
        <v>0.12889927682370048</v>
      </c>
    </row>
    <row r="30" spans="1:6" x14ac:dyDescent="0.25">
      <c r="A30" s="5" t="s">
        <v>10</v>
      </c>
      <c r="B30" s="6">
        <v>7705.8466615828611</v>
      </c>
      <c r="C30" s="7">
        <f t="shared" si="3"/>
        <v>368.34831078311953</v>
      </c>
      <c r="D30" s="8">
        <v>0.14330000000000001</v>
      </c>
      <c r="E30" s="7">
        <f t="shared" si="4"/>
        <v>52.784312935221031</v>
      </c>
      <c r="F30" s="9">
        <f>E30/E41</f>
        <v>0.12106406663610741</v>
      </c>
    </row>
    <row r="31" spans="1:6" x14ac:dyDescent="0.25">
      <c r="A31" s="40" t="s">
        <v>11</v>
      </c>
      <c r="B31" s="41"/>
      <c r="C31" s="41"/>
      <c r="D31" s="42"/>
      <c r="E31" s="12">
        <f>SUM(E26:E30)</f>
        <v>430.4288378582329</v>
      </c>
      <c r="F31" s="9">
        <f>SUM(F26:F30)</f>
        <v>0.98721500026953368</v>
      </c>
    </row>
    <row r="32" spans="1:6" x14ac:dyDescent="0.25">
      <c r="A32" s="32"/>
      <c r="B32" s="33"/>
      <c r="C32" s="33"/>
      <c r="D32" s="33"/>
      <c r="E32" s="33"/>
      <c r="F32" s="34"/>
    </row>
    <row r="33" spans="1:6" x14ac:dyDescent="0.25">
      <c r="A33" s="13" t="s">
        <v>12</v>
      </c>
      <c r="B33" s="14" t="s">
        <v>13</v>
      </c>
      <c r="C33" s="14" t="s">
        <v>14</v>
      </c>
      <c r="D33" s="15" t="s">
        <v>15</v>
      </c>
      <c r="E33" s="14" t="s">
        <v>4</v>
      </c>
      <c r="F33" s="9" t="s">
        <v>5</v>
      </c>
    </row>
    <row r="34" spans="1:6" x14ac:dyDescent="0.25">
      <c r="A34" s="13" t="s">
        <v>16</v>
      </c>
      <c r="B34" s="14" t="s">
        <v>17</v>
      </c>
      <c r="C34" s="7">
        <v>0.15</v>
      </c>
      <c r="D34" s="8">
        <v>10</v>
      </c>
      <c r="E34" s="7">
        <f>D34*C34</f>
        <v>1.5</v>
      </c>
      <c r="F34" s="9">
        <f>E34/E41</f>
        <v>3.4403422126006058E-3</v>
      </c>
    </row>
    <row r="35" spans="1:6" x14ac:dyDescent="0.25">
      <c r="A35" s="13" t="s">
        <v>18</v>
      </c>
      <c r="B35" s="14" t="s">
        <v>19</v>
      </c>
      <c r="C35" s="7">
        <v>12763</v>
      </c>
      <c r="D35" s="8">
        <v>1E-4</v>
      </c>
      <c r="E35" s="7">
        <f>D35*C35</f>
        <v>1.2763</v>
      </c>
      <c r="F35" s="9">
        <f>E35/E41</f>
        <v>2.9272725106281022E-3</v>
      </c>
    </row>
    <row r="36" spans="1:6" x14ac:dyDescent="0.25">
      <c r="A36" s="13" t="s">
        <v>20</v>
      </c>
      <c r="B36" s="14" t="s">
        <v>19</v>
      </c>
      <c r="C36" s="7">
        <v>3850</v>
      </c>
      <c r="D36" s="8">
        <f>1/10000</f>
        <v>1E-4</v>
      </c>
      <c r="E36" s="7">
        <f t="shared" ref="E36:E38" si="5">D36*C36</f>
        <v>0.38500000000000001</v>
      </c>
      <c r="F36" s="9">
        <f>E36/E41</f>
        <v>8.8302116790082226E-4</v>
      </c>
    </row>
    <row r="37" spans="1:6" x14ac:dyDescent="0.25">
      <c r="A37" s="13" t="s">
        <v>21</v>
      </c>
      <c r="B37" s="14" t="s">
        <v>22</v>
      </c>
      <c r="C37" s="7">
        <v>950</v>
      </c>
      <c r="D37" s="8">
        <f>1/400</f>
        <v>2.5000000000000001E-3</v>
      </c>
      <c r="E37" s="7">
        <f t="shared" si="5"/>
        <v>2.375</v>
      </c>
      <c r="F37" s="9">
        <f>E37/E41</f>
        <v>5.447208503284293E-3</v>
      </c>
    </row>
    <row r="38" spans="1:6" x14ac:dyDescent="0.25">
      <c r="A38" s="13" t="s">
        <v>23</v>
      </c>
      <c r="B38" s="14" t="s">
        <v>24</v>
      </c>
      <c r="C38" s="7">
        <v>38</v>
      </c>
      <c r="D38" s="8">
        <v>1E-3</v>
      </c>
      <c r="E38" s="7">
        <f t="shared" si="5"/>
        <v>3.7999999999999999E-2</v>
      </c>
      <c r="F38" s="9">
        <f>E38/E41</f>
        <v>8.7155336052548678E-5</v>
      </c>
    </row>
    <row r="39" spans="1:6" x14ac:dyDescent="0.25">
      <c r="A39" s="16"/>
      <c r="B39" s="14"/>
      <c r="C39" s="14"/>
      <c r="D39" s="8"/>
      <c r="E39" s="7">
        <f>SUM(E34:E38)</f>
        <v>5.5743</v>
      </c>
      <c r="F39" s="9">
        <f>SUM(F34:F38)</f>
        <v>1.2784999730466373E-2</v>
      </c>
    </row>
    <row r="40" spans="1:6" x14ac:dyDescent="0.25">
      <c r="A40" s="17"/>
      <c r="B40" s="18"/>
      <c r="C40" s="18"/>
      <c r="D40" s="35"/>
      <c r="E40" s="33"/>
      <c r="F40" s="34"/>
    </row>
    <row r="41" spans="1:6" x14ac:dyDescent="0.25">
      <c r="A41" s="17"/>
      <c r="B41" s="18"/>
      <c r="C41" s="18"/>
      <c r="D41" s="14" t="s">
        <v>25</v>
      </c>
      <c r="E41" s="12">
        <f>E31+E39</f>
        <v>436.00313785823289</v>
      </c>
      <c r="F41" s="9">
        <f>F31+F39</f>
        <v>1</v>
      </c>
    </row>
    <row r="42" spans="1:6" x14ac:dyDescent="0.25">
      <c r="A42" s="17"/>
      <c r="B42" s="18"/>
      <c r="C42" s="18"/>
      <c r="D42" s="18"/>
      <c r="E42" s="18"/>
      <c r="F42" s="19"/>
    </row>
    <row r="43" spans="1:6" x14ac:dyDescent="0.25">
      <c r="A43" s="17"/>
      <c r="B43" s="18"/>
      <c r="C43" s="14"/>
      <c r="D43" s="20"/>
      <c r="E43" s="12"/>
      <c r="F43" s="19"/>
    </row>
    <row r="44" spans="1:6" ht="15.75" thickBot="1" x14ac:dyDescent="0.3">
      <c r="A44" s="21"/>
      <c r="B44" s="22"/>
      <c r="C44" s="36" t="s">
        <v>14</v>
      </c>
      <c r="D44" s="36"/>
      <c r="E44" s="23">
        <f>E41+E43</f>
        <v>436.00313785823289</v>
      </c>
      <c r="F44" s="24"/>
    </row>
    <row r="46" spans="1:6" ht="15.75" thickBot="1" x14ac:dyDescent="0.3"/>
    <row r="47" spans="1:6" ht="39" customHeight="1" x14ac:dyDescent="0.3">
      <c r="A47" s="43" t="s">
        <v>32</v>
      </c>
      <c r="B47" s="44"/>
      <c r="C47" s="44"/>
      <c r="D47" s="44"/>
      <c r="E47" s="44"/>
      <c r="F47" s="45"/>
    </row>
    <row r="48" spans="1:6" ht="75" x14ac:dyDescent="0.25">
      <c r="A48" s="1" t="s">
        <v>28</v>
      </c>
      <c r="B48" s="2" t="s">
        <v>1</v>
      </c>
      <c r="C48" s="2" t="s">
        <v>2</v>
      </c>
      <c r="D48" s="3" t="s">
        <v>3</v>
      </c>
      <c r="E48" s="3" t="s">
        <v>4</v>
      </c>
      <c r="F48" s="4" t="s">
        <v>5</v>
      </c>
    </row>
    <row r="49" spans="1:6" x14ac:dyDescent="0.25">
      <c r="A49" s="5" t="s">
        <v>6</v>
      </c>
      <c r="B49" s="6">
        <v>47291.972600472378</v>
      </c>
      <c r="C49" s="7">
        <f>B49/20.92</f>
        <v>2260.6105449556585</v>
      </c>
      <c r="D49" s="8">
        <v>5.4000000000000003E-3</v>
      </c>
      <c r="E49" s="7">
        <f>C49*D49</f>
        <v>12.207296942760557</v>
      </c>
      <c r="F49" s="9">
        <f>E49/E69</f>
        <v>0.20928638927259202</v>
      </c>
    </row>
    <row r="50" spans="1:6" x14ac:dyDescent="0.25">
      <c r="A50" s="5" t="s">
        <v>7</v>
      </c>
      <c r="B50" s="6">
        <v>24165.840674936564</v>
      </c>
      <c r="C50" s="7">
        <f t="shared" ref="C50:C53" si="6">B50/20.92</f>
        <v>1155.1549079797592</v>
      </c>
      <c r="D50" s="8">
        <v>5.5999999999999999E-3</v>
      </c>
      <c r="E50" s="7">
        <f t="shared" ref="E50:E53" si="7">C50*D50</f>
        <v>6.4688674846866512</v>
      </c>
      <c r="F50" s="9">
        <f>E50/E69</f>
        <v>0.11090464374718365</v>
      </c>
    </row>
    <row r="51" spans="1:6" x14ac:dyDescent="0.25">
      <c r="A51" s="5" t="s">
        <v>8</v>
      </c>
      <c r="B51" s="6">
        <v>17200.296374497491</v>
      </c>
      <c r="C51" s="7">
        <f t="shared" si="6"/>
        <v>822.19389935456456</v>
      </c>
      <c r="D51" s="8">
        <v>1.12E-2</v>
      </c>
      <c r="E51" s="7">
        <f t="shared" si="7"/>
        <v>9.2085716727711233</v>
      </c>
      <c r="F51" s="9">
        <f>E51/E69</f>
        <v>0.15787514015500945</v>
      </c>
    </row>
    <row r="52" spans="1:6" x14ac:dyDescent="0.25">
      <c r="A52" s="5" t="s">
        <v>9</v>
      </c>
      <c r="B52" s="6">
        <v>5974.1576894592245</v>
      </c>
      <c r="C52" s="7">
        <f t="shared" si="6"/>
        <v>285.57159127434147</v>
      </c>
      <c r="D52" s="8">
        <v>2.2100000000000002E-2</v>
      </c>
      <c r="E52" s="7">
        <f t="shared" si="7"/>
        <v>6.3111321671629472</v>
      </c>
      <c r="F52" s="9">
        <f>E52/E69</f>
        <v>0.10820037144021079</v>
      </c>
    </row>
    <row r="53" spans="1:6" x14ac:dyDescent="0.25">
      <c r="A53" s="5" t="s">
        <v>10</v>
      </c>
      <c r="B53" s="6">
        <v>7705.8466615828611</v>
      </c>
      <c r="C53" s="7">
        <f t="shared" si="6"/>
        <v>368.34831078311953</v>
      </c>
      <c r="D53" s="8">
        <v>1.8800000000000001E-2</v>
      </c>
      <c r="E53" s="7">
        <f t="shared" si="7"/>
        <v>6.9249482427226479</v>
      </c>
      <c r="F53" s="9">
        <f>E53/E69</f>
        <v>0.1187238600334449</v>
      </c>
    </row>
    <row r="54" spans="1:6" x14ac:dyDescent="0.25">
      <c r="A54" s="40" t="s">
        <v>11</v>
      </c>
      <c r="B54" s="41"/>
      <c r="C54" s="41"/>
      <c r="D54" s="42"/>
      <c r="E54" s="12">
        <f>SUM(E49:E53)</f>
        <v>41.120816510103928</v>
      </c>
      <c r="F54" s="9">
        <f>SUM(F49:F53)</f>
        <v>0.70499040464844087</v>
      </c>
    </row>
    <row r="55" spans="1:6" x14ac:dyDescent="0.25">
      <c r="A55" s="32"/>
      <c r="B55" s="33"/>
      <c r="C55" s="33"/>
      <c r="D55" s="33"/>
      <c r="E55" s="33"/>
      <c r="F55" s="34"/>
    </row>
    <row r="56" spans="1:6" x14ac:dyDescent="0.25">
      <c r="A56" s="32"/>
      <c r="B56" s="33"/>
      <c r="C56" s="33"/>
      <c r="D56" s="33"/>
      <c r="E56" s="33"/>
      <c r="F56" s="34"/>
    </row>
    <row r="57" spans="1:6" ht="90.75" x14ac:dyDescent="0.25">
      <c r="A57" s="27" t="s">
        <v>29</v>
      </c>
      <c r="B57" s="30" t="s">
        <v>30</v>
      </c>
      <c r="C57" s="30">
        <f>(83.17*1.6)/4/3</f>
        <v>11.089333333333334</v>
      </c>
      <c r="D57" s="30">
        <v>1</v>
      </c>
      <c r="E57" s="12">
        <f>C57*D57</f>
        <v>11.089333333333334</v>
      </c>
      <c r="F57" s="29">
        <f>E57/E69</f>
        <v>0.19011960990675258</v>
      </c>
    </row>
    <row r="58" spans="1:6" x14ac:dyDescent="0.25">
      <c r="A58" s="10"/>
      <c r="B58" s="11"/>
      <c r="C58" s="11"/>
      <c r="D58" s="11"/>
      <c r="E58" s="25"/>
      <c r="F58" s="26"/>
    </row>
    <row r="59" spans="1:6" x14ac:dyDescent="0.25">
      <c r="A59" s="10"/>
      <c r="B59" s="11"/>
      <c r="C59" s="11"/>
      <c r="D59" s="11"/>
      <c r="E59" s="25"/>
      <c r="F59" s="26"/>
    </row>
    <row r="60" spans="1:6" x14ac:dyDescent="0.25">
      <c r="A60" s="32"/>
      <c r="B60" s="33"/>
      <c r="C60" s="33"/>
      <c r="D60" s="33"/>
      <c r="E60" s="33"/>
      <c r="F60" s="34"/>
    </row>
    <row r="61" spans="1:6" x14ac:dyDescent="0.25">
      <c r="A61" s="13" t="s">
        <v>12</v>
      </c>
      <c r="B61" s="14" t="s">
        <v>13</v>
      </c>
      <c r="C61" s="14" t="s">
        <v>14</v>
      </c>
      <c r="D61" s="15" t="s">
        <v>15</v>
      </c>
      <c r="E61" s="14" t="s">
        <v>4</v>
      </c>
      <c r="F61" s="9" t="s">
        <v>5</v>
      </c>
    </row>
    <row r="62" spans="1:6" x14ac:dyDescent="0.25">
      <c r="A62" s="13" t="s">
        <v>16</v>
      </c>
      <c r="B62" s="14" t="s">
        <v>17</v>
      </c>
      <c r="C62" s="7">
        <v>0.15</v>
      </c>
      <c r="D62" s="8">
        <v>10</v>
      </c>
      <c r="E62" s="7">
        <f>D62*C62</f>
        <v>1.5</v>
      </c>
      <c r="F62" s="9">
        <f>E62/E69</f>
        <v>2.5716551778898238E-2</v>
      </c>
    </row>
    <row r="63" spans="1:6" x14ac:dyDescent="0.25">
      <c r="A63" s="13" t="s">
        <v>18</v>
      </c>
      <c r="B63" s="14" t="s">
        <v>19</v>
      </c>
      <c r="C63" s="7">
        <v>12763</v>
      </c>
      <c r="D63" s="8">
        <v>1.7000000000000001E-4</v>
      </c>
      <c r="E63" s="7">
        <f>D63*C63</f>
        <v>2.1697100000000002</v>
      </c>
      <c r="F63" s="9">
        <f>E63/E69</f>
        <v>3.7198306373462199E-2</v>
      </c>
    </row>
    <row r="64" spans="1:6" x14ac:dyDescent="0.25">
      <c r="A64" s="13" t="s">
        <v>20</v>
      </c>
      <c r="B64" s="14" t="s">
        <v>19</v>
      </c>
      <c r="C64" s="7">
        <v>3850</v>
      </c>
      <c r="D64" s="8">
        <f>1/5000</f>
        <v>2.0000000000000001E-4</v>
      </c>
      <c r="E64" s="7">
        <f t="shared" ref="E64:E66" si="8">D64*C64</f>
        <v>0.77</v>
      </c>
      <c r="F64" s="9">
        <f>E64/E69</f>
        <v>1.3201163246501096E-2</v>
      </c>
    </row>
    <row r="65" spans="1:6" x14ac:dyDescent="0.25">
      <c r="A65" s="13" t="s">
        <v>21</v>
      </c>
      <c r="B65" s="14" t="s">
        <v>22</v>
      </c>
      <c r="C65" s="7">
        <v>950</v>
      </c>
      <c r="D65" s="8">
        <f>1/600</f>
        <v>1.6666666666666668E-3</v>
      </c>
      <c r="E65" s="7">
        <f t="shared" si="8"/>
        <v>1.5833333333333335</v>
      </c>
      <c r="F65" s="9">
        <f>E65/E69</f>
        <v>2.7145249099948143E-2</v>
      </c>
    </row>
    <row r="66" spans="1:6" x14ac:dyDescent="0.25">
      <c r="A66" s="13" t="s">
        <v>23</v>
      </c>
      <c r="B66" s="14" t="s">
        <v>24</v>
      </c>
      <c r="C66" s="7">
        <v>38</v>
      </c>
      <c r="D66" s="8">
        <v>2.5000000000000001E-3</v>
      </c>
      <c r="E66" s="7">
        <f t="shared" si="8"/>
        <v>9.5000000000000001E-2</v>
      </c>
      <c r="F66" s="9">
        <f>E66/E69</f>
        <v>1.6287149459968885E-3</v>
      </c>
    </row>
    <row r="67" spans="1:6" x14ac:dyDescent="0.25">
      <c r="A67" s="16"/>
      <c r="B67" s="14"/>
      <c r="C67" s="14"/>
      <c r="D67" s="8"/>
      <c r="E67" s="7">
        <f>SUM(E62:E66)</f>
        <v>6.1180433333333335</v>
      </c>
      <c r="F67" s="9">
        <f>SUM(F62:F66)</f>
        <v>0.10488998544480657</v>
      </c>
    </row>
    <row r="68" spans="1:6" x14ac:dyDescent="0.25">
      <c r="A68" s="17"/>
      <c r="B68" s="18"/>
      <c r="C68" s="18"/>
      <c r="D68" s="35"/>
      <c r="E68" s="33"/>
      <c r="F68" s="34"/>
    </row>
    <row r="69" spans="1:6" x14ac:dyDescent="0.25">
      <c r="A69" s="17"/>
      <c r="B69" s="18"/>
      <c r="C69" s="18"/>
      <c r="D69" s="14" t="s">
        <v>25</v>
      </c>
      <c r="E69" s="12">
        <f>E54+E67+E57</f>
        <v>58.328193176770597</v>
      </c>
      <c r="F69" s="9">
        <f>F54+F67+F57</f>
        <v>1</v>
      </c>
    </row>
    <row r="70" spans="1:6" x14ac:dyDescent="0.25">
      <c r="A70" s="17"/>
      <c r="B70" s="18"/>
      <c r="C70" s="18"/>
      <c r="D70" s="18"/>
      <c r="E70" s="18"/>
      <c r="F70" s="19"/>
    </row>
    <row r="71" spans="1:6" x14ac:dyDescent="0.25">
      <c r="A71" s="17"/>
      <c r="B71" s="18"/>
      <c r="C71" s="14"/>
      <c r="D71" s="20"/>
      <c r="E71" s="12"/>
      <c r="F71" s="19"/>
    </row>
    <row r="72" spans="1:6" ht="15.75" thickBot="1" x14ac:dyDescent="0.3">
      <c r="A72" s="21"/>
      <c r="B72" s="22"/>
      <c r="C72" s="36" t="s">
        <v>14</v>
      </c>
      <c r="D72" s="36"/>
      <c r="E72" s="23">
        <f>E69+E71</f>
        <v>58.328193176770597</v>
      </c>
      <c r="F72" s="24"/>
    </row>
    <row r="74" spans="1:6" ht="15.75" thickBot="1" x14ac:dyDescent="0.3"/>
    <row r="75" spans="1:6" ht="40.5" customHeight="1" x14ac:dyDescent="0.3">
      <c r="A75" s="43" t="s">
        <v>39</v>
      </c>
      <c r="B75" s="44"/>
      <c r="C75" s="44"/>
      <c r="D75" s="44"/>
      <c r="E75" s="44"/>
      <c r="F75" s="45"/>
    </row>
    <row r="76" spans="1:6" ht="75" x14ac:dyDescent="0.25">
      <c r="A76" s="1" t="s">
        <v>28</v>
      </c>
      <c r="B76" s="2" t="s">
        <v>1</v>
      </c>
      <c r="C76" s="2" t="s">
        <v>2</v>
      </c>
      <c r="D76" s="3" t="s">
        <v>3</v>
      </c>
      <c r="E76" s="3" t="s">
        <v>4</v>
      </c>
      <c r="F76" s="4" t="s">
        <v>5</v>
      </c>
    </row>
    <row r="77" spans="1:6" x14ac:dyDescent="0.25">
      <c r="A77" s="5" t="s">
        <v>6</v>
      </c>
      <c r="B77" s="6">
        <v>47291.972600472378</v>
      </c>
      <c r="C77" s="7">
        <f>B77/20.92</f>
        <v>2260.6105449556585</v>
      </c>
      <c r="D77" s="8">
        <v>7.5000000000000002E-4</v>
      </c>
      <c r="E77" s="7">
        <f>C77*D77</f>
        <v>1.6954579087167438</v>
      </c>
      <c r="F77" s="9">
        <f>E77/E97</f>
        <v>0.10351114924352445</v>
      </c>
    </row>
    <row r="78" spans="1:6" x14ac:dyDescent="0.25">
      <c r="A78" s="5" t="s">
        <v>7</v>
      </c>
      <c r="B78" s="6">
        <v>24165.840674936564</v>
      </c>
      <c r="C78" s="7">
        <f t="shared" ref="C78:C81" si="9">B78/20.92</f>
        <v>1155.1549079797592</v>
      </c>
      <c r="D78" s="8">
        <v>1.2999999999999999E-3</v>
      </c>
      <c r="E78" s="7">
        <f t="shared" ref="E78:E81" si="10">C78*D78</f>
        <v>1.5017013803736869</v>
      </c>
      <c r="F78" s="9">
        <f>E78/E97</f>
        <v>9.1681919618233854E-2</v>
      </c>
    </row>
    <row r="79" spans="1:6" x14ac:dyDescent="0.25">
      <c r="A79" s="5" t="s">
        <v>8</v>
      </c>
      <c r="B79" s="6">
        <v>17200.296374497491</v>
      </c>
      <c r="C79" s="7">
        <f t="shared" si="9"/>
        <v>822.19389935456456</v>
      </c>
      <c r="D79" s="8">
        <v>2.1700000000000001E-3</v>
      </c>
      <c r="E79" s="7">
        <f t="shared" si="10"/>
        <v>1.7841607615994051</v>
      </c>
      <c r="F79" s="9">
        <f>E79/E97</f>
        <v>0.10892663859059588</v>
      </c>
    </row>
    <row r="80" spans="1:6" x14ac:dyDescent="0.25">
      <c r="A80" s="5" t="s">
        <v>9</v>
      </c>
      <c r="B80" s="6">
        <v>5974.1576894592245</v>
      </c>
      <c r="C80" s="7">
        <f t="shared" si="9"/>
        <v>285.57159127434147</v>
      </c>
      <c r="D80" s="8">
        <v>3.0000000000000001E-3</v>
      </c>
      <c r="E80" s="7">
        <f t="shared" si="10"/>
        <v>0.85671477382302441</v>
      </c>
      <c r="F80" s="9">
        <f>E80/E97</f>
        <v>5.2304177152617738E-2</v>
      </c>
    </row>
    <row r="81" spans="1:6" x14ac:dyDescent="0.25">
      <c r="A81" s="5" t="s">
        <v>10</v>
      </c>
      <c r="B81" s="6">
        <v>7705.8466615828611</v>
      </c>
      <c r="C81" s="7">
        <f t="shared" si="9"/>
        <v>368.34831078311953</v>
      </c>
      <c r="D81" s="8">
        <v>4.0000000000000001E-3</v>
      </c>
      <c r="E81" s="7">
        <f t="shared" si="10"/>
        <v>1.4733932431324781</v>
      </c>
      <c r="F81" s="9">
        <f>E81/E97</f>
        <v>8.9953650338462254E-2</v>
      </c>
    </row>
    <row r="82" spans="1:6" x14ac:dyDescent="0.25">
      <c r="A82" s="40" t="s">
        <v>11</v>
      </c>
      <c r="B82" s="41"/>
      <c r="C82" s="41"/>
      <c r="D82" s="42"/>
      <c r="E82" s="12">
        <f>SUM(E77:E81)</f>
        <v>7.3114280676453385</v>
      </c>
      <c r="F82" s="9">
        <f>SUM(F77:F81)</f>
        <v>0.44637753494343418</v>
      </c>
    </row>
    <row r="83" spans="1:6" x14ac:dyDescent="0.25">
      <c r="A83" s="32"/>
      <c r="B83" s="33"/>
      <c r="C83" s="33"/>
      <c r="D83" s="33"/>
      <c r="E83" s="33"/>
      <c r="F83" s="34"/>
    </row>
    <row r="84" spans="1:6" x14ac:dyDescent="0.25">
      <c r="A84" s="32"/>
      <c r="B84" s="33"/>
      <c r="C84" s="33"/>
      <c r="D84" s="33"/>
      <c r="E84" s="33"/>
      <c r="F84" s="34"/>
    </row>
    <row r="85" spans="1:6" ht="90.75" x14ac:dyDescent="0.25">
      <c r="A85" s="27" t="s">
        <v>31</v>
      </c>
      <c r="B85" s="30" t="s">
        <v>30</v>
      </c>
      <c r="C85" s="30">
        <v>2.95</v>
      </c>
      <c r="D85" s="30">
        <v>1</v>
      </c>
      <c r="E85" s="12">
        <f>C85*D85</f>
        <v>2.95</v>
      </c>
      <c r="F85" s="29">
        <f>E85/E97</f>
        <v>0.18010349221793187</v>
      </c>
    </row>
    <row r="86" spans="1:6" x14ac:dyDescent="0.25">
      <c r="A86" s="10"/>
      <c r="B86" s="11"/>
      <c r="C86" s="11"/>
      <c r="D86" s="11"/>
      <c r="E86" s="25"/>
      <c r="F86" s="26"/>
    </row>
    <row r="87" spans="1:6" x14ac:dyDescent="0.25">
      <c r="A87" s="10"/>
      <c r="B87" s="11"/>
      <c r="C87" s="11"/>
      <c r="D87" s="11"/>
      <c r="E87" s="25"/>
      <c r="F87" s="26"/>
    </row>
    <row r="88" spans="1:6" x14ac:dyDescent="0.25">
      <c r="A88" s="32"/>
      <c r="B88" s="33"/>
      <c r="C88" s="33"/>
      <c r="D88" s="33"/>
      <c r="E88" s="33"/>
      <c r="F88" s="34"/>
    </row>
    <row r="89" spans="1:6" x14ac:dyDescent="0.25">
      <c r="A89" s="13" t="s">
        <v>12</v>
      </c>
      <c r="B89" s="14" t="s">
        <v>13</v>
      </c>
      <c r="C89" s="14" t="s">
        <v>14</v>
      </c>
      <c r="D89" s="15" t="s">
        <v>15</v>
      </c>
      <c r="E89" s="14" t="s">
        <v>4</v>
      </c>
      <c r="F89" s="9" t="s">
        <v>5</v>
      </c>
    </row>
    <row r="90" spans="1:6" x14ac:dyDescent="0.25">
      <c r="A90" s="13" t="s">
        <v>16</v>
      </c>
      <c r="B90" s="14" t="s">
        <v>17</v>
      </c>
      <c r="C90" s="7">
        <v>0.15</v>
      </c>
      <c r="D90" s="8">
        <v>10</v>
      </c>
      <c r="E90" s="7">
        <f>D90*C90</f>
        <v>1.5</v>
      </c>
      <c r="F90" s="9">
        <f>E90/E97</f>
        <v>9.157804689047383E-2</v>
      </c>
    </row>
    <row r="91" spans="1:6" x14ac:dyDescent="0.25">
      <c r="A91" s="13" t="s">
        <v>18</v>
      </c>
      <c r="B91" s="14" t="s">
        <v>19</v>
      </c>
      <c r="C91" s="7">
        <v>12763</v>
      </c>
      <c r="D91" s="8">
        <v>1.7000000000000001E-4</v>
      </c>
      <c r="E91" s="7">
        <f>D91*C91</f>
        <v>2.1697100000000002</v>
      </c>
      <c r="F91" s="9">
        <f>E91/E97</f>
        <v>0.13246520274581999</v>
      </c>
    </row>
    <row r="92" spans="1:6" x14ac:dyDescent="0.25">
      <c r="A92" s="13" t="s">
        <v>20</v>
      </c>
      <c r="B92" s="14" t="s">
        <v>19</v>
      </c>
      <c r="C92" s="7">
        <v>3850</v>
      </c>
      <c r="D92" s="8">
        <f>1/5000</f>
        <v>2.0000000000000001E-4</v>
      </c>
      <c r="E92" s="7">
        <f t="shared" ref="E92:E94" si="11">D92*C92</f>
        <v>0.77</v>
      </c>
      <c r="F92" s="9">
        <f>E92/E97</f>
        <v>4.7010064070443232E-2</v>
      </c>
    </row>
    <row r="93" spans="1:6" x14ac:dyDescent="0.25">
      <c r="A93" s="13" t="s">
        <v>21</v>
      </c>
      <c r="B93" s="14" t="s">
        <v>22</v>
      </c>
      <c r="C93" s="7">
        <v>950</v>
      </c>
      <c r="D93" s="8">
        <f>1/600</f>
        <v>1.6666666666666668E-3</v>
      </c>
      <c r="E93" s="7">
        <f t="shared" si="11"/>
        <v>1.5833333333333335</v>
      </c>
      <c r="F93" s="9">
        <f>E93/E97</f>
        <v>9.6665716162166834E-2</v>
      </c>
    </row>
    <row r="94" spans="1:6" x14ac:dyDescent="0.25">
      <c r="A94" s="13" t="s">
        <v>23</v>
      </c>
      <c r="B94" s="14" t="s">
        <v>24</v>
      </c>
      <c r="C94" s="7">
        <v>38</v>
      </c>
      <c r="D94" s="8">
        <v>2.5000000000000001E-3</v>
      </c>
      <c r="E94" s="7">
        <f t="shared" si="11"/>
        <v>9.5000000000000001E-2</v>
      </c>
      <c r="F94" s="9">
        <f>E94/E97</f>
        <v>5.7999429697300096E-3</v>
      </c>
    </row>
    <row r="95" spans="1:6" x14ac:dyDescent="0.25">
      <c r="A95" s="16"/>
      <c r="B95" s="14"/>
      <c r="C95" s="14"/>
      <c r="D95" s="8"/>
      <c r="E95" s="7">
        <f>SUM(E90:E94)</f>
        <v>6.1180433333333335</v>
      </c>
      <c r="F95" s="9">
        <f>SUM(F90:F94)</f>
        <v>0.37351897283863394</v>
      </c>
    </row>
    <row r="96" spans="1:6" x14ac:dyDescent="0.25">
      <c r="A96" s="17"/>
      <c r="B96" s="18"/>
      <c r="C96" s="18"/>
      <c r="D96" s="35"/>
      <c r="E96" s="33"/>
      <c r="F96" s="34"/>
    </row>
    <row r="97" spans="1:6" x14ac:dyDescent="0.25">
      <c r="A97" s="17"/>
      <c r="B97" s="18"/>
      <c r="C97" s="18"/>
      <c r="D97" s="14" t="s">
        <v>25</v>
      </c>
      <c r="E97" s="12">
        <f>E82+E95+E85</f>
        <v>16.379471400978673</v>
      </c>
      <c r="F97" s="9">
        <f>F82+F95+F85</f>
        <v>1</v>
      </c>
    </row>
    <row r="98" spans="1:6" x14ac:dyDescent="0.25">
      <c r="A98" s="17"/>
      <c r="B98" s="18"/>
      <c r="C98" s="18"/>
      <c r="D98" s="18"/>
      <c r="E98" s="18"/>
      <c r="F98" s="19"/>
    </row>
    <row r="99" spans="1:6" x14ac:dyDescent="0.25">
      <c r="A99" s="17"/>
      <c r="B99" s="18"/>
      <c r="C99" s="14"/>
      <c r="D99" s="20"/>
      <c r="E99" s="12"/>
      <c r="F99" s="19"/>
    </row>
    <row r="100" spans="1:6" ht="15.75" thickBot="1" x14ac:dyDescent="0.3">
      <c r="A100" s="21"/>
      <c r="B100" s="22"/>
      <c r="C100" s="36" t="s">
        <v>14</v>
      </c>
      <c r="D100" s="36"/>
      <c r="E100" s="23">
        <f>E97+E99</f>
        <v>16.379471400978673</v>
      </c>
      <c r="F100" s="24"/>
    </row>
    <row r="102" spans="1:6" ht="15.75" thickBot="1" x14ac:dyDescent="0.3"/>
    <row r="103" spans="1:6" ht="37.5" customHeight="1" x14ac:dyDescent="0.3">
      <c r="A103" s="43" t="s">
        <v>38</v>
      </c>
      <c r="B103" s="44"/>
      <c r="C103" s="44"/>
      <c r="D103" s="44"/>
      <c r="E103" s="44"/>
      <c r="F103" s="45"/>
    </row>
    <row r="104" spans="1:6" ht="75" x14ac:dyDescent="0.25">
      <c r="A104" s="1" t="s">
        <v>28</v>
      </c>
      <c r="B104" s="2" t="s">
        <v>1</v>
      </c>
      <c r="C104" s="2" t="s">
        <v>2</v>
      </c>
      <c r="D104" s="3" t="s">
        <v>3</v>
      </c>
      <c r="E104" s="3" t="s">
        <v>4</v>
      </c>
      <c r="F104" s="4" t="s">
        <v>5</v>
      </c>
    </row>
    <row r="105" spans="1:6" x14ac:dyDescent="0.25">
      <c r="A105" s="5" t="s">
        <v>6</v>
      </c>
      <c r="B105" s="6">
        <v>47291.972600472378</v>
      </c>
      <c r="C105" s="7">
        <f>B105/20.92</f>
        <v>2260.6105449556585</v>
      </c>
      <c r="D105" s="8">
        <v>4.0000000000000002E-4</v>
      </c>
      <c r="E105" s="7">
        <f>C105*D105</f>
        <v>0.9042442179822634</v>
      </c>
      <c r="F105" s="9">
        <f>E105/E125</f>
        <v>5.8325727955980754E-2</v>
      </c>
    </row>
    <row r="106" spans="1:6" x14ac:dyDescent="0.25">
      <c r="A106" s="5" t="s">
        <v>7</v>
      </c>
      <c r="B106" s="6">
        <v>24165.840674936564</v>
      </c>
      <c r="C106" s="7">
        <f t="shared" ref="C106:C109" si="12">B106/20.92</f>
        <v>1155.1549079797592</v>
      </c>
      <c r="D106" s="8">
        <v>4.0000000000000002E-4</v>
      </c>
      <c r="E106" s="7">
        <f t="shared" ref="E106:E109" si="13">C106*D106</f>
        <v>0.46206196319190368</v>
      </c>
      <c r="F106" s="9">
        <f>E106/E125</f>
        <v>2.9804006293868267E-2</v>
      </c>
    </row>
    <row r="107" spans="1:6" x14ac:dyDescent="0.25">
      <c r="A107" s="5" t="s">
        <v>8</v>
      </c>
      <c r="B107" s="6">
        <v>17200.296374497491</v>
      </c>
      <c r="C107" s="7">
        <f t="shared" si="12"/>
        <v>822.19389935456456</v>
      </c>
      <c r="D107" s="8">
        <v>1.5E-3</v>
      </c>
      <c r="E107" s="7">
        <f t="shared" si="13"/>
        <v>1.2332908490318468</v>
      </c>
      <c r="F107" s="9">
        <f>E107/E125</f>
        <v>7.9549954670147499E-2</v>
      </c>
    </row>
    <row r="108" spans="1:6" x14ac:dyDescent="0.25">
      <c r="A108" s="5" t="s">
        <v>9</v>
      </c>
      <c r="B108" s="6">
        <v>5974.1576894592245</v>
      </c>
      <c r="C108" s="7">
        <f t="shared" si="12"/>
        <v>285.57159127434147</v>
      </c>
      <c r="D108" s="8">
        <v>3.0000000000000001E-3</v>
      </c>
      <c r="E108" s="7">
        <f t="shared" si="13"/>
        <v>0.85671477382302441</v>
      </c>
      <c r="F108" s="9">
        <f>E108/E125</f>
        <v>5.5259974949434985E-2</v>
      </c>
    </row>
    <row r="109" spans="1:6" x14ac:dyDescent="0.25">
      <c r="A109" s="5" t="s">
        <v>10</v>
      </c>
      <c r="B109" s="6">
        <v>7705.8466615828611</v>
      </c>
      <c r="C109" s="7">
        <f t="shared" si="12"/>
        <v>368.34831078311953</v>
      </c>
      <c r="D109" s="8">
        <v>2.5999999999999999E-3</v>
      </c>
      <c r="E109" s="7">
        <f t="shared" si="13"/>
        <v>0.95770560803611071</v>
      </c>
      <c r="F109" s="9">
        <f>E109/E125</f>
        <v>6.1774104434834207E-2</v>
      </c>
    </row>
    <row r="110" spans="1:6" x14ac:dyDescent="0.25">
      <c r="A110" s="40" t="s">
        <v>11</v>
      </c>
      <c r="B110" s="41"/>
      <c r="C110" s="41"/>
      <c r="D110" s="42"/>
      <c r="E110" s="12">
        <f>SUM(E105:E109)</f>
        <v>4.4140174120651494</v>
      </c>
      <c r="F110" s="9">
        <f>SUM(F105:F109)</f>
        <v>0.2847137683042657</v>
      </c>
    </row>
    <row r="111" spans="1:6" x14ac:dyDescent="0.25">
      <c r="A111" s="32"/>
      <c r="B111" s="33"/>
      <c r="C111" s="33"/>
      <c r="D111" s="33"/>
      <c r="E111" s="33"/>
      <c r="F111" s="34"/>
    </row>
    <row r="112" spans="1:6" x14ac:dyDescent="0.25">
      <c r="A112" s="32"/>
      <c r="B112" s="33"/>
      <c r="C112" s="33"/>
      <c r="D112" s="33"/>
      <c r="E112" s="33"/>
      <c r="F112" s="34"/>
    </row>
    <row r="113" spans="1:6" ht="90.75" x14ac:dyDescent="0.25">
      <c r="A113" s="27" t="s">
        <v>29</v>
      </c>
      <c r="B113" s="30" t="s">
        <v>30</v>
      </c>
      <c r="C113" s="30">
        <f>(83.17*1.6)/4/3</f>
        <v>11.089333333333334</v>
      </c>
      <c r="D113" s="30">
        <v>1</v>
      </c>
      <c r="E113" s="12">
        <f>C113*D113</f>
        <v>11.089333333333334</v>
      </c>
      <c r="F113" s="29">
        <f>E113/E125</f>
        <v>0.71528623169573424</v>
      </c>
    </row>
    <row r="114" spans="1:6" x14ac:dyDescent="0.25">
      <c r="A114" s="10"/>
      <c r="B114" s="11"/>
      <c r="C114" s="11"/>
      <c r="D114" s="11"/>
      <c r="E114" s="25"/>
      <c r="F114" s="26"/>
    </row>
    <row r="115" spans="1:6" x14ac:dyDescent="0.25">
      <c r="A115" s="10"/>
      <c r="B115" s="11"/>
      <c r="C115" s="11"/>
      <c r="D115" s="11"/>
      <c r="E115" s="25"/>
      <c r="F115" s="26"/>
    </row>
    <row r="116" spans="1:6" x14ac:dyDescent="0.25">
      <c r="A116" s="32"/>
      <c r="B116" s="33"/>
      <c r="C116" s="33"/>
      <c r="D116" s="33"/>
      <c r="E116" s="33"/>
      <c r="F116" s="34"/>
    </row>
    <row r="117" spans="1:6" x14ac:dyDescent="0.25">
      <c r="A117" s="13" t="s">
        <v>12</v>
      </c>
      <c r="B117" s="14" t="s">
        <v>13</v>
      </c>
      <c r="C117" s="14" t="s">
        <v>14</v>
      </c>
      <c r="D117" s="15" t="s">
        <v>15</v>
      </c>
      <c r="E117" s="14" t="s">
        <v>4</v>
      </c>
      <c r="F117" s="9" t="s">
        <v>5</v>
      </c>
    </row>
    <row r="118" spans="1:6" x14ac:dyDescent="0.25">
      <c r="A118" s="13" t="s">
        <v>16</v>
      </c>
      <c r="B118" s="14" t="s">
        <v>17</v>
      </c>
      <c r="C118" s="7">
        <v>0.15</v>
      </c>
      <c r="D118" s="8">
        <v>0</v>
      </c>
      <c r="E118" s="7">
        <f>D118*C118</f>
        <v>0</v>
      </c>
      <c r="F118" s="9">
        <f>E118/E125</f>
        <v>0</v>
      </c>
    </row>
    <row r="119" spans="1:6" x14ac:dyDescent="0.25">
      <c r="A119" s="13" t="s">
        <v>18</v>
      </c>
      <c r="B119" s="14" t="s">
        <v>19</v>
      </c>
      <c r="C119" s="7">
        <v>12763</v>
      </c>
      <c r="D119" s="8">
        <v>0</v>
      </c>
      <c r="E119" s="7">
        <f>D119*C119</f>
        <v>0</v>
      </c>
      <c r="F119" s="9">
        <f>E119/E125</f>
        <v>0</v>
      </c>
    </row>
    <row r="120" spans="1:6" x14ac:dyDescent="0.25">
      <c r="A120" s="13" t="s">
        <v>20</v>
      </c>
      <c r="B120" s="14" t="s">
        <v>19</v>
      </c>
      <c r="C120" s="7">
        <v>3850</v>
      </c>
      <c r="D120" s="8">
        <v>0</v>
      </c>
      <c r="E120" s="7">
        <f t="shared" ref="E120:E122" si="14">D120*C120</f>
        <v>0</v>
      </c>
      <c r="F120" s="9">
        <f>E120/E125</f>
        <v>0</v>
      </c>
    </row>
    <row r="121" spans="1:6" x14ac:dyDescent="0.25">
      <c r="A121" s="13" t="s">
        <v>21</v>
      </c>
      <c r="B121" s="14" t="s">
        <v>22</v>
      </c>
      <c r="C121" s="7">
        <v>950</v>
      </c>
      <c r="D121" s="8">
        <v>0</v>
      </c>
      <c r="E121" s="7">
        <f t="shared" si="14"/>
        <v>0</v>
      </c>
      <c r="F121" s="9">
        <f>E121/E125</f>
        <v>0</v>
      </c>
    </row>
    <row r="122" spans="1:6" x14ac:dyDescent="0.25">
      <c r="A122" s="13" t="s">
        <v>23</v>
      </c>
      <c r="B122" s="14" t="s">
        <v>24</v>
      </c>
      <c r="C122" s="7">
        <v>38</v>
      </c>
      <c r="D122" s="8">
        <v>0</v>
      </c>
      <c r="E122" s="7">
        <f t="shared" si="14"/>
        <v>0</v>
      </c>
      <c r="F122" s="9">
        <f>E122/E125</f>
        <v>0</v>
      </c>
    </row>
    <row r="123" spans="1:6" x14ac:dyDescent="0.25">
      <c r="A123" s="16"/>
      <c r="B123" s="14"/>
      <c r="C123" s="14"/>
      <c r="D123" s="8"/>
      <c r="E123" s="7">
        <f>SUM(E118:E122)</f>
        <v>0</v>
      </c>
      <c r="F123" s="9">
        <f>SUM(F118:F122)</f>
        <v>0</v>
      </c>
    </row>
    <row r="124" spans="1:6" x14ac:dyDescent="0.25">
      <c r="A124" s="17"/>
      <c r="B124" s="18"/>
      <c r="C124" s="18"/>
      <c r="D124" s="35"/>
      <c r="E124" s="33"/>
      <c r="F124" s="34"/>
    </row>
    <row r="125" spans="1:6" x14ac:dyDescent="0.25">
      <c r="A125" s="17"/>
      <c r="B125" s="18"/>
      <c r="C125" s="18"/>
      <c r="D125" s="14" t="s">
        <v>25</v>
      </c>
      <c r="E125" s="12">
        <f>E110+E123+E113</f>
        <v>15.503350745398484</v>
      </c>
      <c r="F125" s="9">
        <f>F110+F123+F113</f>
        <v>1</v>
      </c>
    </row>
    <row r="126" spans="1:6" x14ac:dyDescent="0.25">
      <c r="A126" s="17"/>
      <c r="B126" s="18"/>
      <c r="C126" s="18"/>
      <c r="D126" s="18"/>
      <c r="E126" s="18"/>
      <c r="F126" s="19"/>
    </row>
    <row r="127" spans="1:6" x14ac:dyDescent="0.25">
      <c r="A127" s="17"/>
      <c r="B127" s="18"/>
      <c r="C127" s="14"/>
      <c r="D127" s="20"/>
      <c r="E127" s="12"/>
      <c r="F127" s="19"/>
    </row>
    <row r="128" spans="1:6" ht="15.75" thickBot="1" x14ac:dyDescent="0.3">
      <c r="A128" s="21"/>
      <c r="B128" s="22"/>
      <c r="C128" s="36" t="s">
        <v>14</v>
      </c>
      <c r="D128" s="36"/>
      <c r="E128" s="23">
        <f>E125+E127</f>
        <v>15.503350745398484</v>
      </c>
      <c r="F128" s="24"/>
    </row>
    <row r="129" spans="1:6" ht="15.75" thickBot="1" x14ac:dyDescent="0.3"/>
    <row r="130" spans="1:6" ht="18.75" x14ac:dyDescent="0.3">
      <c r="A130" s="43" t="s">
        <v>33</v>
      </c>
      <c r="B130" s="44"/>
      <c r="C130" s="44"/>
      <c r="D130" s="44"/>
      <c r="E130" s="44"/>
      <c r="F130" s="45"/>
    </row>
    <row r="131" spans="1:6" ht="75" x14ac:dyDescent="0.25">
      <c r="A131" s="1" t="s">
        <v>28</v>
      </c>
      <c r="B131" s="2" t="s">
        <v>1</v>
      </c>
      <c r="C131" s="2" t="s">
        <v>2</v>
      </c>
      <c r="D131" s="3" t="s">
        <v>3</v>
      </c>
      <c r="E131" s="3" t="s">
        <v>4</v>
      </c>
      <c r="F131" s="4" t="s">
        <v>5</v>
      </c>
    </row>
    <row r="132" spans="1:6" x14ac:dyDescent="0.25">
      <c r="A132" s="5" t="s">
        <v>6</v>
      </c>
      <c r="B132" s="6">
        <v>47291.972600472378</v>
      </c>
      <c r="C132" s="7">
        <f>B132/20.92</f>
        <v>2260.6105449556585</v>
      </c>
      <c r="D132" s="8">
        <v>5.0000000000000001E-3</v>
      </c>
      <c r="E132" s="7">
        <f>C132*D132</f>
        <v>11.303052724778293</v>
      </c>
      <c r="F132" s="9">
        <f>E132/E152</f>
        <v>0.1358962742166987</v>
      </c>
    </row>
    <row r="133" spans="1:6" x14ac:dyDescent="0.25">
      <c r="A133" s="5" t="s">
        <v>7</v>
      </c>
      <c r="B133" s="6">
        <v>24165.840674936564</v>
      </c>
      <c r="C133" s="7">
        <f t="shared" ref="C133:C136" si="15">B133/20.92</f>
        <v>1155.1549079797592</v>
      </c>
      <c r="D133" s="8">
        <v>6.0000000000000001E-3</v>
      </c>
      <c r="E133" s="7">
        <f t="shared" ref="E133:E136" si="16">C133*D133</f>
        <v>6.9309294478785555</v>
      </c>
      <c r="F133" s="9">
        <f>E133/E152</f>
        <v>8.3330363200085952E-2</v>
      </c>
    </row>
    <row r="134" spans="1:6" x14ac:dyDescent="0.25">
      <c r="A134" s="5" t="s">
        <v>8</v>
      </c>
      <c r="B134" s="6">
        <v>17200.296374497491</v>
      </c>
      <c r="C134" s="7">
        <f t="shared" si="15"/>
        <v>822.19389935456456</v>
      </c>
      <c r="D134" s="8">
        <v>1.4999999999999999E-2</v>
      </c>
      <c r="E134" s="7">
        <f t="shared" si="16"/>
        <v>12.332908490318468</v>
      </c>
      <c r="F134" s="9">
        <f>E134/E152</f>
        <v>0.14827820013753359</v>
      </c>
    </row>
    <row r="135" spans="1:6" x14ac:dyDescent="0.25">
      <c r="A135" s="5" t="s">
        <v>9</v>
      </c>
      <c r="B135" s="6">
        <v>5974.1576894592245</v>
      </c>
      <c r="C135" s="7">
        <f t="shared" si="15"/>
        <v>285.57159127434147</v>
      </c>
      <c r="D135" s="8">
        <v>2.0500000000000001E-2</v>
      </c>
      <c r="E135" s="7">
        <f t="shared" si="16"/>
        <v>5.8542176211240005</v>
      </c>
      <c r="F135" s="9">
        <f>E135/E152</f>
        <v>7.0385088217847058E-2</v>
      </c>
    </row>
    <row r="136" spans="1:6" x14ac:dyDescent="0.25">
      <c r="A136" s="5" t="s">
        <v>10</v>
      </c>
      <c r="B136" s="6">
        <v>7705.8466615828611</v>
      </c>
      <c r="C136" s="7">
        <f t="shared" si="15"/>
        <v>368.34831078311953</v>
      </c>
      <c r="D136" s="8">
        <v>0.02</v>
      </c>
      <c r="E136" s="7">
        <f t="shared" si="16"/>
        <v>7.3669662156623907</v>
      </c>
      <c r="F136" s="9">
        <f>E136/E152</f>
        <v>8.8572820579181061E-2</v>
      </c>
    </row>
    <row r="137" spans="1:6" x14ac:dyDescent="0.25">
      <c r="A137" s="40" t="s">
        <v>11</v>
      </c>
      <c r="B137" s="41"/>
      <c r="C137" s="41"/>
      <c r="D137" s="42"/>
      <c r="E137" s="12">
        <f>SUM(E132:E136)</f>
        <v>43.788074499761706</v>
      </c>
      <c r="F137" s="9">
        <f>SUM(F132:F136)</f>
        <v>0.52646274635134638</v>
      </c>
    </row>
    <row r="138" spans="1:6" x14ac:dyDescent="0.25">
      <c r="A138" s="32"/>
      <c r="B138" s="33"/>
      <c r="C138" s="33"/>
      <c r="D138" s="33"/>
      <c r="E138" s="33"/>
      <c r="F138" s="34"/>
    </row>
    <row r="139" spans="1:6" x14ac:dyDescent="0.25">
      <c r="A139" s="32"/>
      <c r="B139" s="33"/>
      <c r="C139" s="33"/>
      <c r="D139" s="33"/>
      <c r="E139" s="33"/>
      <c r="F139" s="34"/>
    </row>
    <row r="140" spans="1:6" ht="90.75" x14ac:dyDescent="0.25">
      <c r="A140" s="27" t="s">
        <v>29</v>
      </c>
      <c r="B140" s="28" t="s">
        <v>30</v>
      </c>
      <c r="C140" s="28">
        <f>(83.17*1.6)/4/3</f>
        <v>11.089333333333334</v>
      </c>
      <c r="D140" s="28">
        <v>3</v>
      </c>
      <c r="E140" s="25">
        <f>C140*D140</f>
        <v>33.268000000000001</v>
      </c>
      <c r="F140" s="29">
        <f>E140/E152</f>
        <v>0.39998019656497807</v>
      </c>
    </row>
    <row r="141" spans="1:6" x14ac:dyDescent="0.25">
      <c r="A141" s="10"/>
      <c r="B141" s="11"/>
      <c r="C141" s="11"/>
      <c r="D141" s="11"/>
      <c r="E141" s="25"/>
      <c r="F141" s="26"/>
    </row>
    <row r="142" spans="1:6" x14ac:dyDescent="0.25">
      <c r="A142" s="10"/>
      <c r="B142" s="11"/>
      <c r="C142" s="11"/>
      <c r="D142" s="11"/>
      <c r="E142" s="25"/>
      <c r="F142" s="26"/>
    </row>
    <row r="143" spans="1:6" x14ac:dyDescent="0.25">
      <c r="A143" s="32"/>
      <c r="B143" s="33"/>
      <c r="C143" s="33"/>
      <c r="D143" s="33"/>
      <c r="E143" s="33"/>
      <c r="F143" s="34"/>
    </row>
    <row r="144" spans="1:6" x14ac:dyDescent="0.25">
      <c r="A144" s="13" t="s">
        <v>12</v>
      </c>
      <c r="B144" s="14" t="s">
        <v>13</v>
      </c>
      <c r="C144" s="14" t="s">
        <v>14</v>
      </c>
      <c r="D144" s="15" t="s">
        <v>15</v>
      </c>
      <c r="E144" s="14" t="s">
        <v>4</v>
      </c>
      <c r="F144" s="9" t="s">
        <v>5</v>
      </c>
    </row>
    <row r="145" spans="1:6" x14ac:dyDescent="0.25">
      <c r="A145" s="13" t="s">
        <v>16</v>
      </c>
      <c r="B145" s="14" t="s">
        <v>17</v>
      </c>
      <c r="C145" s="7">
        <v>0.15</v>
      </c>
      <c r="D145" s="8">
        <v>10</v>
      </c>
      <c r="E145" s="7">
        <f>D145*C145</f>
        <v>1.5</v>
      </c>
      <c r="F145" s="9">
        <f>E145/E152</f>
        <v>1.8034456379928673E-2</v>
      </c>
    </row>
    <row r="146" spans="1:6" x14ac:dyDescent="0.25">
      <c r="A146" s="13" t="s">
        <v>18</v>
      </c>
      <c r="B146" s="14" t="s">
        <v>19</v>
      </c>
      <c r="C146" s="7">
        <v>12763</v>
      </c>
      <c r="D146" s="8">
        <v>1.7000000000000001E-4</v>
      </c>
      <c r="E146" s="7">
        <f>D146*C146</f>
        <v>2.1697100000000002</v>
      </c>
      <c r="F146" s="9">
        <f>E146/E152</f>
        <v>2.608636023473003E-2</v>
      </c>
    </row>
    <row r="147" spans="1:6" x14ac:dyDescent="0.25">
      <c r="A147" s="13" t="s">
        <v>20</v>
      </c>
      <c r="B147" s="14" t="s">
        <v>19</v>
      </c>
      <c r="C147" s="7">
        <v>3850</v>
      </c>
      <c r="D147" s="8">
        <f>1/5000</f>
        <v>2.0000000000000001E-4</v>
      </c>
      <c r="E147" s="7">
        <f t="shared" ref="E147:E149" si="17">D147*C147</f>
        <v>0.77</v>
      </c>
      <c r="F147" s="9">
        <f>E147/E152</f>
        <v>9.2576876083633863E-3</v>
      </c>
    </row>
    <row r="148" spans="1:6" x14ac:dyDescent="0.25">
      <c r="A148" s="13" t="s">
        <v>21</v>
      </c>
      <c r="B148" s="14" t="s">
        <v>22</v>
      </c>
      <c r="C148" s="7">
        <v>950</v>
      </c>
      <c r="D148" s="8">
        <f>1/600</f>
        <v>1.6666666666666668E-3</v>
      </c>
      <c r="E148" s="7">
        <f t="shared" si="17"/>
        <v>1.5833333333333335</v>
      </c>
      <c r="F148" s="9">
        <f>E148/E152</f>
        <v>1.9036370623258046E-2</v>
      </c>
    </row>
    <row r="149" spans="1:6" x14ac:dyDescent="0.25">
      <c r="A149" s="13" t="s">
        <v>23</v>
      </c>
      <c r="B149" s="14" t="s">
        <v>24</v>
      </c>
      <c r="C149" s="7">
        <v>38</v>
      </c>
      <c r="D149" s="8">
        <v>2.5000000000000001E-3</v>
      </c>
      <c r="E149" s="7">
        <f t="shared" si="17"/>
        <v>9.5000000000000001E-2</v>
      </c>
      <c r="F149" s="9">
        <f>E149/E152</f>
        <v>1.1421822373954827E-3</v>
      </c>
    </row>
    <row r="150" spans="1:6" x14ac:dyDescent="0.25">
      <c r="A150" s="16"/>
      <c r="B150" s="14"/>
      <c r="C150" s="14"/>
      <c r="D150" s="8"/>
      <c r="E150" s="7">
        <f>SUM(E145:E149)</f>
        <v>6.1180433333333335</v>
      </c>
      <c r="F150" s="9">
        <f>SUM(F145:F149)</f>
        <v>7.3557057083675631E-2</v>
      </c>
    </row>
    <row r="151" spans="1:6" x14ac:dyDescent="0.25">
      <c r="A151" s="17"/>
      <c r="B151" s="18"/>
      <c r="C151" s="18"/>
      <c r="D151" s="35"/>
      <c r="E151" s="33"/>
      <c r="F151" s="34"/>
    </row>
    <row r="152" spans="1:6" x14ac:dyDescent="0.25">
      <c r="A152" s="17"/>
      <c r="B152" s="18"/>
      <c r="C152" s="18"/>
      <c r="D152" s="14" t="s">
        <v>25</v>
      </c>
      <c r="E152" s="12">
        <f>E137+E150+E140</f>
        <v>83.174117833095039</v>
      </c>
      <c r="F152" s="9">
        <f>F137+F150+F140</f>
        <v>1</v>
      </c>
    </row>
    <row r="153" spans="1:6" x14ac:dyDescent="0.25">
      <c r="A153" s="17"/>
      <c r="B153" s="18"/>
      <c r="C153" s="18"/>
      <c r="D153" s="18"/>
      <c r="E153" s="18"/>
      <c r="F153" s="19"/>
    </row>
    <row r="154" spans="1:6" x14ac:dyDescent="0.25">
      <c r="A154" s="17"/>
      <c r="B154" s="18"/>
      <c r="C154" s="14"/>
      <c r="D154" s="20"/>
      <c r="E154" s="12"/>
      <c r="F154" s="19"/>
    </row>
    <row r="155" spans="1:6" ht="15.75" thickBot="1" x14ac:dyDescent="0.3">
      <c r="A155" s="21"/>
      <c r="B155" s="22"/>
      <c r="C155" s="36" t="s">
        <v>14</v>
      </c>
      <c r="D155" s="36"/>
      <c r="E155" s="23">
        <f>E152+E154</f>
        <v>83.174117833095039</v>
      </c>
      <c r="F155" s="24"/>
    </row>
    <row r="156" spans="1:6" ht="15.75" thickBot="1" x14ac:dyDescent="0.3"/>
    <row r="157" spans="1:6" ht="18.75" x14ac:dyDescent="0.3">
      <c r="A157" s="43" t="s">
        <v>34</v>
      </c>
      <c r="B157" s="44"/>
      <c r="C157" s="44"/>
      <c r="D157" s="44"/>
      <c r="E157" s="44"/>
      <c r="F157" s="45"/>
    </row>
    <row r="158" spans="1:6" ht="75" x14ac:dyDescent="0.25">
      <c r="A158" s="1" t="s">
        <v>28</v>
      </c>
      <c r="B158" s="2" t="s">
        <v>1</v>
      </c>
      <c r="C158" s="2" t="s">
        <v>2</v>
      </c>
      <c r="D158" s="3" t="s">
        <v>3</v>
      </c>
      <c r="E158" s="3" t="s">
        <v>4</v>
      </c>
      <c r="F158" s="4" t="s">
        <v>5</v>
      </c>
    </row>
    <row r="159" spans="1:6" x14ac:dyDescent="0.25">
      <c r="A159" s="5" t="s">
        <v>6</v>
      </c>
      <c r="B159" s="6">
        <v>47291.972600472378</v>
      </c>
      <c r="C159" s="7">
        <f>B159/20.92</f>
        <v>2260.6105449556585</v>
      </c>
      <c r="D159" s="8">
        <v>7.3999999999999999E-4</v>
      </c>
      <c r="E159" s="7">
        <f>C159*D159</f>
        <v>1.6728518032671873</v>
      </c>
      <c r="F159" s="9">
        <f>E159/E179</f>
        <v>7.5511661742711442E-2</v>
      </c>
    </row>
    <row r="160" spans="1:6" x14ac:dyDescent="0.25">
      <c r="A160" s="5" t="s">
        <v>7</v>
      </c>
      <c r="B160" s="6">
        <v>24165.840674936564</v>
      </c>
      <c r="C160" s="7">
        <f t="shared" ref="C160:C163" si="18">B160/20.92</f>
        <v>1155.1549079797592</v>
      </c>
      <c r="D160" s="8">
        <v>6.9999999999999999E-4</v>
      </c>
      <c r="E160" s="7">
        <f t="shared" ref="E160:E163" si="19">C160*D160</f>
        <v>0.8086084355858314</v>
      </c>
      <c r="F160" s="9">
        <f>E160/E179</f>
        <v>3.6500164898652411E-2</v>
      </c>
    </row>
    <row r="161" spans="1:6" x14ac:dyDescent="0.25">
      <c r="A161" s="5" t="s">
        <v>8</v>
      </c>
      <c r="B161" s="6">
        <v>17200.296374497491</v>
      </c>
      <c r="C161" s="7">
        <f t="shared" si="18"/>
        <v>822.19389935456456</v>
      </c>
      <c r="D161" s="8">
        <v>2.5400000000000002E-3</v>
      </c>
      <c r="E161" s="7">
        <f t="shared" si="19"/>
        <v>2.0883725043605943</v>
      </c>
      <c r="F161" s="9">
        <f>E161/E179</f>
        <v>9.4268050423871985E-2</v>
      </c>
    </row>
    <row r="162" spans="1:6" x14ac:dyDescent="0.25">
      <c r="A162" s="5" t="s">
        <v>9</v>
      </c>
      <c r="B162" s="6">
        <v>5974.1576894592245</v>
      </c>
      <c r="C162" s="7">
        <f t="shared" si="18"/>
        <v>285.57159127434147</v>
      </c>
      <c r="D162" s="8">
        <v>4.0000000000000001E-3</v>
      </c>
      <c r="E162" s="7">
        <f t="shared" si="19"/>
        <v>1.1422863650973658</v>
      </c>
      <c r="F162" s="9">
        <f>E162/E179</f>
        <v>5.1562213368859258E-2</v>
      </c>
    </row>
    <row r="163" spans="1:6" x14ac:dyDescent="0.25">
      <c r="A163" s="5" t="s">
        <v>10</v>
      </c>
      <c r="B163" s="6">
        <v>7705.8466615828611</v>
      </c>
      <c r="C163" s="7">
        <f t="shared" si="18"/>
        <v>368.34831078311953</v>
      </c>
      <c r="D163" s="8">
        <v>4.0000000000000001E-3</v>
      </c>
      <c r="E163" s="7">
        <f t="shared" si="19"/>
        <v>1.4733932431324781</v>
      </c>
      <c r="F163" s="9">
        <f>E163/E179</f>
        <v>6.6508205910482648E-2</v>
      </c>
    </row>
    <row r="164" spans="1:6" x14ac:dyDescent="0.25">
      <c r="A164" s="40" t="s">
        <v>11</v>
      </c>
      <c r="B164" s="41"/>
      <c r="C164" s="41"/>
      <c r="D164" s="42"/>
      <c r="E164" s="12">
        <f>SUM(E159:E163)</f>
        <v>7.1855123514434576</v>
      </c>
      <c r="F164" s="9">
        <f>SUM(F159:F163)</f>
        <v>0.32435029634457779</v>
      </c>
    </row>
    <row r="165" spans="1:6" x14ac:dyDescent="0.25">
      <c r="A165" s="32"/>
      <c r="B165" s="33"/>
      <c r="C165" s="33"/>
      <c r="D165" s="33"/>
      <c r="E165" s="33"/>
      <c r="F165" s="34"/>
    </row>
    <row r="166" spans="1:6" x14ac:dyDescent="0.25">
      <c r="A166" s="32"/>
      <c r="B166" s="33"/>
      <c r="C166" s="33"/>
      <c r="D166" s="33"/>
      <c r="E166" s="33"/>
      <c r="F166" s="34"/>
    </row>
    <row r="167" spans="1:6" ht="90.75" x14ac:dyDescent="0.25">
      <c r="A167" s="27" t="s">
        <v>31</v>
      </c>
      <c r="B167" s="30" t="s">
        <v>30</v>
      </c>
      <c r="C167" s="30">
        <v>2.95</v>
      </c>
      <c r="D167" s="30">
        <v>3</v>
      </c>
      <c r="E167" s="12">
        <f>C167*D167</f>
        <v>8.8500000000000014</v>
      </c>
      <c r="F167" s="29">
        <f>E167/E179</f>
        <v>0.39948440448688044</v>
      </c>
    </row>
    <row r="168" spans="1:6" x14ac:dyDescent="0.25">
      <c r="A168" s="10"/>
      <c r="B168" s="11"/>
      <c r="C168" s="11"/>
      <c r="D168" s="11"/>
      <c r="E168" s="25"/>
      <c r="F168" s="26"/>
    </row>
    <row r="169" spans="1:6" x14ac:dyDescent="0.25">
      <c r="A169" s="10"/>
      <c r="B169" s="11"/>
      <c r="C169" s="11"/>
      <c r="D169" s="11"/>
      <c r="E169" s="25"/>
      <c r="F169" s="26"/>
    </row>
    <row r="170" spans="1:6" x14ac:dyDescent="0.25">
      <c r="A170" s="32"/>
      <c r="B170" s="33"/>
      <c r="C170" s="33"/>
      <c r="D170" s="33"/>
      <c r="E170" s="33"/>
      <c r="F170" s="34"/>
    </row>
    <row r="171" spans="1:6" x14ac:dyDescent="0.25">
      <c r="A171" s="13" t="s">
        <v>12</v>
      </c>
      <c r="B171" s="14" t="s">
        <v>13</v>
      </c>
      <c r="C171" s="14" t="s">
        <v>14</v>
      </c>
      <c r="D171" s="15" t="s">
        <v>15</v>
      </c>
      <c r="E171" s="14" t="s">
        <v>4</v>
      </c>
      <c r="F171" s="9" t="s">
        <v>5</v>
      </c>
    </row>
    <row r="172" spans="1:6" x14ac:dyDescent="0.25">
      <c r="A172" s="13" t="s">
        <v>16</v>
      </c>
      <c r="B172" s="14" t="s">
        <v>17</v>
      </c>
      <c r="C172" s="7">
        <v>0.15</v>
      </c>
      <c r="D172" s="8">
        <v>10</v>
      </c>
      <c r="E172" s="7">
        <f>D172*C172</f>
        <v>1.5</v>
      </c>
      <c r="F172" s="9">
        <f>E172/E179</f>
        <v>6.7709221099471251E-2</v>
      </c>
    </row>
    <row r="173" spans="1:6" x14ac:dyDescent="0.25">
      <c r="A173" s="13" t="s">
        <v>18</v>
      </c>
      <c r="B173" s="14" t="s">
        <v>19</v>
      </c>
      <c r="C173" s="7">
        <v>12763</v>
      </c>
      <c r="D173" s="8">
        <v>1.7000000000000001E-4</v>
      </c>
      <c r="E173" s="7">
        <f>D173*C173</f>
        <v>2.1697100000000002</v>
      </c>
      <c r="F173" s="9">
        <f>E173/E179</f>
        <v>9.7939582741155856E-2</v>
      </c>
    </row>
    <row r="174" spans="1:6" x14ac:dyDescent="0.25">
      <c r="A174" s="13" t="s">
        <v>20</v>
      </c>
      <c r="B174" s="14" t="s">
        <v>19</v>
      </c>
      <c r="C174" s="7">
        <v>3850</v>
      </c>
      <c r="D174" s="8">
        <f>1/5000</f>
        <v>2.0000000000000001E-4</v>
      </c>
      <c r="E174" s="7">
        <f t="shared" ref="E174:E176" si="20">D174*C174</f>
        <v>0.77</v>
      </c>
      <c r="F174" s="9">
        <f>E174/E179</f>
        <v>3.4757400164395241E-2</v>
      </c>
    </row>
    <row r="175" spans="1:6" x14ac:dyDescent="0.25">
      <c r="A175" s="13" t="s">
        <v>21</v>
      </c>
      <c r="B175" s="14" t="s">
        <v>22</v>
      </c>
      <c r="C175" s="7">
        <v>950</v>
      </c>
      <c r="D175" s="8">
        <f>1/600</f>
        <v>1.6666666666666668E-3</v>
      </c>
      <c r="E175" s="7">
        <f t="shared" si="20"/>
        <v>1.5833333333333335</v>
      </c>
      <c r="F175" s="9">
        <f>E175/E179</f>
        <v>7.1470844493886326E-2</v>
      </c>
    </row>
    <row r="176" spans="1:6" x14ac:dyDescent="0.25">
      <c r="A176" s="13" t="s">
        <v>23</v>
      </c>
      <c r="B176" s="14" t="s">
        <v>24</v>
      </c>
      <c r="C176" s="7">
        <v>38</v>
      </c>
      <c r="D176" s="8">
        <v>2.5000000000000001E-3</v>
      </c>
      <c r="E176" s="7">
        <f t="shared" si="20"/>
        <v>9.5000000000000001E-2</v>
      </c>
      <c r="F176" s="9">
        <f>E176/E179</f>
        <v>4.2882506696331792E-3</v>
      </c>
    </row>
    <row r="177" spans="1:6" x14ac:dyDescent="0.25">
      <c r="A177" s="16"/>
      <c r="B177" s="14"/>
      <c r="C177" s="14"/>
      <c r="D177" s="8"/>
      <c r="E177" s="7">
        <f>SUM(E172:E176)</f>
        <v>6.1180433333333335</v>
      </c>
      <c r="F177" s="9">
        <f>SUM(F172:F176)</f>
        <v>0.27616529916854188</v>
      </c>
    </row>
    <row r="178" spans="1:6" x14ac:dyDescent="0.25">
      <c r="A178" s="17"/>
      <c r="B178" s="18"/>
      <c r="C178" s="18"/>
      <c r="D178" s="35"/>
      <c r="E178" s="33"/>
      <c r="F178" s="34"/>
    </row>
    <row r="179" spans="1:6" x14ac:dyDescent="0.25">
      <c r="A179" s="17"/>
      <c r="B179" s="18"/>
      <c r="C179" s="18"/>
      <c r="D179" s="14" t="s">
        <v>25</v>
      </c>
      <c r="E179" s="12">
        <f>E164+E177+E167</f>
        <v>22.153555684776791</v>
      </c>
      <c r="F179" s="9">
        <f>F164+F177+F167</f>
        <v>1</v>
      </c>
    </row>
    <row r="180" spans="1:6" x14ac:dyDescent="0.25">
      <c r="A180" s="17"/>
      <c r="B180" s="18"/>
      <c r="C180" s="18"/>
      <c r="D180" s="18"/>
      <c r="E180" s="18"/>
      <c r="F180" s="19"/>
    </row>
    <row r="181" spans="1:6" x14ac:dyDescent="0.25">
      <c r="A181" s="17"/>
      <c r="B181" s="18"/>
      <c r="C181" s="14"/>
      <c r="D181" s="20"/>
      <c r="E181" s="12"/>
      <c r="F181" s="19"/>
    </row>
    <row r="182" spans="1:6" ht="15.75" thickBot="1" x14ac:dyDescent="0.3">
      <c r="A182" s="21"/>
      <c r="B182" s="22"/>
      <c r="C182" s="36" t="s">
        <v>14</v>
      </c>
      <c r="D182" s="36"/>
      <c r="E182" s="23">
        <f>E179+E181</f>
        <v>22.153555684776791</v>
      </c>
      <c r="F182" s="24"/>
    </row>
    <row r="184" spans="1:6" ht="15.75" thickBot="1" x14ac:dyDescent="0.3"/>
    <row r="185" spans="1:6" ht="39" customHeight="1" x14ac:dyDescent="0.3">
      <c r="A185" s="43" t="s">
        <v>36</v>
      </c>
      <c r="B185" s="44"/>
      <c r="C185" s="44"/>
      <c r="D185" s="44"/>
      <c r="E185" s="44"/>
      <c r="F185" s="45"/>
    </row>
    <row r="186" spans="1:6" ht="75" x14ac:dyDescent="0.25">
      <c r="A186" s="1" t="s">
        <v>28</v>
      </c>
      <c r="B186" s="2" t="s">
        <v>1</v>
      </c>
      <c r="C186" s="2" t="s">
        <v>2</v>
      </c>
      <c r="D186" s="3" t="s">
        <v>3</v>
      </c>
      <c r="E186" s="3" t="s">
        <v>4</v>
      </c>
      <c r="F186" s="4" t="s">
        <v>5</v>
      </c>
    </row>
    <row r="187" spans="1:6" x14ac:dyDescent="0.25">
      <c r="A187" s="5" t="s">
        <v>6</v>
      </c>
      <c r="B187" s="6">
        <v>47291.972600472378</v>
      </c>
      <c r="C187" s="7">
        <f>B187/20.92</f>
        <v>2260.6105449556585</v>
      </c>
      <c r="D187" s="8">
        <v>0.02</v>
      </c>
      <c r="E187" s="7">
        <f>C187*D187</f>
        <v>45.212210899113174</v>
      </c>
      <c r="F187" s="9">
        <f>E187/E207</f>
        <v>0.13618092923110253</v>
      </c>
    </row>
    <row r="188" spans="1:6" x14ac:dyDescent="0.25">
      <c r="A188" s="5" t="s">
        <v>7</v>
      </c>
      <c r="B188" s="6">
        <v>24165.840674936564</v>
      </c>
      <c r="C188" s="7">
        <f t="shared" ref="C188:C191" si="21">B188/20.92</f>
        <v>1155.1549079797592</v>
      </c>
      <c r="D188" s="8">
        <v>2.5000000000000001E-2</v>
      </c>
      <c r="E188" s="7">
        <f t="shared" ref="E188:E191" si="22">C188*D188</f>
        <v>28.878872699493982</v>
      </c>
      <c r="F188" s="9">
        <f>E188/E207</f>
        <v>8.6984282368747182E-2</v>
      </c>
    </row>
    <row r="189" spans="1:6" x14ac:dyDescent="0.25">
      <c r="A189" s="5" t="s">
        <v>8</v>
      </c>
      <c r="B189" s="6">
        <v>17200.296374497491</v>
      </c>
      <c r="C189" s="7">
        <f t="shared" si="21"/>
        <v>822.19389935456456</v>
      </c>
      <c r="D189" s="8">
        <v>0.06</v>
      </c>
      <c r="E189" s="7">
        <f t="shared" si="22"/>
        <v>49.331633961273873</v>
      </c>
      <c r="F189" s="9">
        <f>E189/E207</f>
        <v>0.14858879094246338</v>
      </c>
    </row>
    <row r="190" spans="1:6" x14ac:dyDescent="0.25">
      <c r="A190" s="5" t="s">
        <v>9</v>
      </c>
      <c r="B190" s="6">
        <v>5974.1576894592245</v>
      </c>
      <c r="C190" s="7">
        <f t="shared" si="21"/>
        <v>285.57159127434147</v>
      </c>
      <c r="D190" s="8">
        <v>7.4999999999999997E-2</v>
      </c>
      <c r="E190" s="7">
        <f t="shared" si="22"/>
        <v>21.41786934557561</v>
      </c>
      <c r="F190" s="9">
        <f>E190/E207</f>
        <v>6.4511451477990936E-2</v>
      </c>
    </row>
    <row r="191" spans="1:6" x14ac:dyDescent="0.25">
      <c r="A191" s="5" t="s">
        <v>10</v>
      </c>
      <c r="B191" s="6">
        <v>7705.8466615828611</v>
      </c>
      <c r="C191" s="7">
        <f t="shared" si="21"/>
        <v>368.34831078311953</v>
      </c>
      <c r="D191" s="8">
        <v>7.0019999999999999E-2</v>
      </c>
      <c r="E191" s="7">
        <f t="shared" si="22"/>
        <v>25.791748721034029</v>
      </c>
      <c r="F191" s="9">
        <f>E191/E207</f>
        <v>7.7685745454098301E-2</v>
      </c>
    </row>
    <row r="192" spans="1:6" x14ac:dyDescent="0.25">
      <c r="A192" s="40" t="s">
        <v>11</v>
      </c>
      <c r="B192" s="41"/>
      <c r="C192" s="41"/>
      <c r="D192" s="42"/>
      <c r="E192" s="12">
        <f>SUM(E187:E191)</f>
        <v>170.63233562649066</v>
      </c>
      <c r="F192" s="9">
        <f>SUM(F187:F191)</f>
        <v>0.51395119947440226</v>
      </c>
    </row>
    <row r="193" spans="1:6" x14ac:dyDescent="0.25">
      <c r="A193" s="32"/>
      <c r="B193" s="33"/>
      <c r="C193" s="33"/>
      <c r="D193" s="33"/>
      <c r="E193" s="33"/>
      <c r="F193" s="34"/>
    </row>
    <row r="194" spans="1:6" x14ac:dyDescent="0.25">
      <c r="A194" s="32"/>
      <c r="B194" s="33"/>
      <c r="C194" s="33"/>
      <c r="D194" s="33"/>
      <c r="E194" s="33"/>
      <c r="F194" s="34"/>
    </row>
    <row r="195" spans="1:6" ht="90.75" x14ac:dyDescent="0.25">
      <c r="A195" s="27" t="s">
        <v>29</v>
      </c>
      <c r="B195" s="28" t="s">
        <v>30</v>
      </c>
      <c r="C195" s="28">
        <f>(83.17*1.6)/4/3</f>
        <v>11.089333333333334</v>
      </c>
      <c r="D195" s="28">
        <v>14</v>
      </c>
      <c r="E195" s="25">
        <f>C195*D195</f>
        <v>155.25066666666669</v>
      </c>
      <c r="F195" s="29">
        <f>E195/E207</f>
        <v>0.46762101719802263</v>
      </c>
    </row>
    <row r="196" spans="1:6" x14ac:dyDescent="0.25">
      <c r="A196" s="10"/>
      <c r="B196" s="11"/>
      <c r="C196" s="11"/>
      <c r="D196" s="11"/>
      <c r="E196" s="25"/>
      <c r="F196" s="26"/>
    </row>
    <row r="197" spans="1:6" x14ac:dyDescent="0.25">
      <c r="A197" s="10"/>
      <c r="B197" s="11"/>
      <c r="C197" s="11"/>
      <c r="D197" s="11"/>
      <c r="E197" s="25"/>
      <c r="F197" s="26"/>
    </row>
    <row r="198" spans="1:6" x14ac:dyDescent="0.25">
      <c r="A198" s="32"/>
      <c r="B198" s="33"/>
      <c r="C198" s="33"/>
      <c r="D198" s="33"/>
      <c r="E198" s="33"/>
      <c r="F198" s="34"/>
    </row>
    <row r="199" spans="1:6" x14ac:dyDescent="0.25">
      <c r="A199" s="13" t="s">
        <v>12</v>
      </c>
      <c r="B199" s="14" t="s">
        <v>13</v>
      </c>
      <c r="C199" s="14" t="s">
        <v>14</v>
      </c>
      <c r="D199" s="15" t="s">
        <v>15</v>
      </c>
      <c r="E199" s="14" t="s">
        <v>4</v>
      </c>
      <c r="F199" s="9" t="s">
        <v>5</v>
      </c>
    </row>
    <row r="200" spans="1:6" x14ac:dyDescent="0.25">
      <c r="A200" s="13" t="s">
        <v>16</v>
      </c>
      <c r="B200" s="14" t="s">
        <v>17</v>
      </c>
      <c r="C200" s="7">
        <v>0.15</v>
      </c>
      <c r="D200" s="8">
        <v>10</v>
      </c>
      <c r="E200" s="7">
        <f>D200*C200</f>
        <v>1.5</v>
      </c>
      <c r="F200" s="9">
        <f>E200/E207</f>
        <v>4.5180580596349594E-3</v>
      </c>
    </row>
    <row r="201" spans="1:6" x14ac:dyDescent="0.25">
      <c r="A201" s="13" t="s">
        <v>18</v>
      </c>
      <c r="B201" s="14" t="s">
        <v>19</v>
      </c>
      <c r="C201" s="7">
        <v>12763</v>
      </c>
      <c r="D201" s="8">
        <v>1.7000000000000001E-4</v>
      </c>
      <c r="E201" s="7">
        <f>D201*C201</f>
        <v>2.1697100000000002</v>
      </c>
      <c r="F201" s="9">
        <f>E201/E207</f>
        <v>6.5352505017137125E-3</v>
      </c>
    </row>
    <row r="202" spans="1:6" x14ac:dyDescent="0.25">
      <c r="A202" s="13" t="s">
        <v>20</v>
      </c>
      <c r="B202" s="14" t="s">
        <v>19</v>
      </c>
      <c r="C202" s="7">
        <v>3850</v>
      </c>
      <c r="D202" s="8">
        <f>1/5000</f>
        <v>2.0000000000000001E-4</v>
      </c>
      <c r="E202" s="7">
        <f t="shared" ref="E202:E204" si="23">D202*C202</f>
        <v>0.77</v>
      </c>
      <c r="F202" s="9">
        <f>E202/E207</f>
        <v>2.3192698039459455E-3</v>
      </c>
    </row>
    <row r="203" spans="1:6" x14ac:dyDescent="0.25">
      <c r="A203" s="13" t="s">
        <v>21</v>
      </c>
      <c r="B203" s="14" t="s">
        <v>22</v>
      </c>
      <c r="C203" s="7">
        <v>950</v>
      </c>
      <c r="D203" s="8">
        <f>1/600</f>
        <v>1.6666666666666668E-3</v>
      </c>
      <c r="E203" s="7">
        <f t="shared" si="23"/>
        <v>1.5833333333333335</v>
      </c>
      <c r="F203" s="9">
        <f>E203/E207</f>
        <v>4.7690612851702353E-3</v>
      </c>
    </row>
    <row r="204" spans="1:6" x14ac:dyDescent="0.25">
      <c r="A204" s="13" t="s">
        <v>23</v>
      </c>
      <c r="B204" s="14" t="s">
        <v>24</v>
      </c>
      <c r="C204" s="7">
        <v>38</v>
      </c>
      <c r="D204" s="8">
        <v>2.5000000000000001E-3</v>
      </c>
      <c r="E204" s="7">
        <f t="shared" si="23"/>
        <v>9.5000000000000001E-2</v>
      </c>
      <c r="F204" s="9">
        <f>E204/E207</f>
        <v>2.8614367711021408E-4</v>
      </c>
    </row>
    <row r="205" spans="1:6" x14ac:dyDescent="0.25">
      <c r="A205" s="16"/>
      <c r="B205" s="14"/>
      <c r="C205" s="14"/>
      <c r="D205" s="8"/>
      <c r="E205" s="7">
        <f>SUM(E200:E204)</f>
        <v>6.1180433333333335</v>
      </c>
      <c r="F205" s="9">
        <f>SUM(F200:F204)</f>
        <v>1.8427783327575067E-2</v>
      </c>
    </row>
    <row r="206" spans="1:6" x14ac:dyDescent="0.25">
      <c r="A206" s="17"/>
      <c r="B206" s="18"/>
      <c r="C206" s="18"/>
      <c r="D206" s="35"/>
      <c r="E206" s="33"/>
      <c r="F206" s="34"/>
    </row>
    <row r="207" spans="1:6" x14ac:dyDescent="0.25">
      <c r="A207" s="17"/>
      <c r="B207" s="18"/>
      <c r="C207" s="18"/>
      <c r="D207" s="14" t="s">
        <v>25</v>
      </c>
      <c r="E207" s="12">
        <f>E192+E205+E195</f>
        <v>332.00104562649068</v>
      </c>
      <c r="F207" s="9">
        <f>F192+F205+F195</f>
        <v>1</v>
      </c>
    </row>
    <row r="208" spans="1:6" x14ac:dyDescent="0.25">
      <c r="A208" s="17"/>
      <c r="B208" s="18"/>
      <c r="C208" s="18"/>
      <c r="D208" s="18"/>
      <c r="E208" s="18"/>
      <c r="F208" s="19"/>
    </row>
    <row r="209" spans="1:6" x14ac:dyDescent="0.25">
      <c r="A209" s="17"/>
      <c r="B209" s="18"/>
      <c r="C209" s="14"/>
      <c r="D209" s="20"/>
      <c r="E209" s="12"/>
      <c r="F209" s="19"/>
    </row>
    <row r="210" spans="1:6" ht="15.75" thickBot="1" x14ac:dyDescent="0.3">
      <c r="A210" s="21"/>
      <c r="B210" s="22"/>
      <c r="C210" s="36" t="s">
        <v>14</v>
      </c>
      <c r="D210" s="36"/>
      <c r="E210" s="23">
        <f>E207+E209</f>
        <v>332.00104562649068</v>
      </c>
      <c r="F210" s="24"/>
    </row>
    <row r="212" spans="1:6" ht="15.75" thickBot="1" x14ac:dyDescent="0.3"/>
    <row r="213" spans="1:6" ht="18.75" x14ac:dyDescent="0.3">
      <c r="A213" s="43" t="s">
        <v>35</v>
      </c>
      <c r="B213" s="44"/>
      <c r="C213" s="44"/>
      <c r="D213" s="44"/>
      <c r="E213" s="44"/>
      <c r="F213" s="45"/>
    </row>
    <row r="214" spans="1:6" ht="75" x14ac:dyDescent="0.25">
      <c r="A214" s="1" t="s">
        <v>28</v>
      </c>
      <c r="B214" s="2" t="s">
        <v>1</v>
      </c>
      <c r="C214" s="2" t="s">
        <v>2</v>
      </c>
      <c r="D214" s="3" t="s">
        <v>3</v>
      </c>
      <c r="E214" s="3" t="s">
        <v>4</v>
      </c>
      <c r="F214" s="4" t="s">
        <v>5</v>
      </c>
    </row>
    <row r="215" spans="1:6" x14ac:dyDescent="0.25">
      <c r="A215" s="5" t="s">
        <v>6</v>
      </c>
      <c r="B215" s="6">
        <v>47291.972600472378</v>
      </c>
      <c r="C215" s="7">
        <f>B215/20.92</f>
        <v>2260.6105449556585</v>
      </c>
      <c r="D215" s="8">
        <v>9.1999999999999998E-3</v>
      </c>
      <c r="E215" s="7">
        <f>C215*D215</f>
        <v>20.797617013592056</v>
      </c>
      <c r="F215" s="9">
        <f>E215/E235</f>
        <v>0.16505501928215652</v>
      </c>
    </row>
    <row r="216" spans="1:6" x14ac:dyDescent="0.25">
      <c r="A216" s="5" t="s">
        <v>7</v>
      </c>
      <c r="B216" s="6">
        <v>24165.840674936564</v>
      </c>
      <c r="C216" s="7">
        <f t="shared" ref="C216:C219" si="24">B216/20.92</f>
        <v>1155.1549079797592</v>
      </c>
      <c r="D216" s="8">
        <v>1.11E-2</v>
      </c>
      <c r="E216" s="7">
        <f t="shared" ref="E216:E219" si="25">C216*D216</f>
        <v>12.822219478575327</v>
      </c>
      <c r="F216" s="9">
        <f>E216/E235</f>
        <v>0.10176029695580806</v>
      </c>
    </row>
    <row r="217" spans="1:6" x14ac:dyDescent="0.25">
      <c r="A217" s="5" t="s">
        <v>8</v>
      </c>
      <c r="B217" s="6">
        <v>17200.296374497491</v>
      </c>
      <c r="C217" s="7">
        <f t="shared" si="24"/>
        <v>822.19389935456456</v>
      </c>
      <c r="D217" s="8">
        <v>2.5000000000000001E-2</v>
      </c>
      <c r="E217" s="7">
        <f t="shared" si="25"/>
        <v>20.554847483864116</v>
      </c>
      <c r="F217" s="9">
        <f>E217/E235</f>
        <v>0.1631283404042746</v>
      </c>
    </row>
    <row r="218" spans="1:6" x14ac:dyDescent="0.25">
      <c r="A218" s="5" t="s">
        <v>9</v>
      </c>
      <c r="B218" s="6">
        <v>5974.1576894592245</v>
      </c>
      <c r="C218" s="7">
        <f t="shared" si="24"/>
        <v>285.57159127434147</v>
      </c>
      <c r="D218" s="8">
        <v>4.3450000000000003E-2</v>
      </c>
      <c r="E218" s="7">
        <f t="shared" si="25"/>
        <v>12.408085640870137</v>
      </c>
      <c r="F218" s="9">
        <f>E218/E235</f>
        <v>9.8473628655148845E-2</v>
      </c>
    </row>
    <row r="219" spans="1:6" x14ac:dyDescent="0.25">
      <c r="A219" s="5" t="s">
        <v>10</v>
      </c>
      <c r="B219" s="6">
        <v>7705.8466615828611</v>
      </c>
      <c r="C219" s="7">
        <f t="shared" si="24"/>
        <v>368.34831078311953</v>
      </c>
      <c r="D219" s="8">
        <v>4.4600000000000001E-2</v>
      </c>
      <c r="E219" s="7">
        <f t="shared" si="25"/>
        <v>16.428334660927131</v>
      </c>
      <c r="F219" s="9">
        <f>E219/E235</f>
        <v>0.13037931665252442</v>
      </c>
    </row>
    <row r="220" spans="1:6" x14ac:dyDescent="0.25">
      <c r="A220" s="40" t="s">
        <v>11</v>
      </c>
      <c r="B220" s="41"/>
      <c r="C220" s="41"/>
      <c r="D220" s="42"/>
      <c r="E220" s="12">
        <f>SUM(E215:E219)</f>
        <v>83.011104277828764</v>
      </c>
      <c r="F220" s="9">
        <f>SUM(F215:F219)</f>
        <v>0.65879660194991241</v>
      </c>
    </row>
    <row r="221" spans="1:6" x14ac:dyDescent="0.25">
      <c r="A221" s="32"/>
      <c r="B221" s="33"/>
      <c r="C221" s="33"/>
      <c r="D221" s="33"/>
      <c r="E221" s="33"/>
      <c r="F221" s="34"/>
    </row>
    <row r="222" spans="1:6" x14ac:dyDescent="0.25">
      <c r="A222" s="32"/>
      <c r="B222" s="33"/>
      <c r="C222" s="33"/>
      <c r="D222" s="33"/>
      <c r="E222" s="33"/>
      <c r="F222" s="34"/>
    </row>
    <row r="223" spans="1:6" ht="90.75" x14ac:dyDescent="0.25">
      <c r="A223" s="27" t="s">
        <v>31</v>
      </c>
      <c r="B223" s="30" t="s">
        <v>30</v>
      </c>
      <c r="C223" s="30">
        <v>2.95</v>
      </c>
      <c r="D223" s="31">
        <v>12.5</v>
      </c>
      <c r="E223" s="12">
        <f>C223*D223</f>
        <v>36.875</v>
      </c>
      <c r="F223" s="29">
        <f>E223/E235</f>
        <v>0.29264909686777185</v>
      </c>
    </row>
    <row r="224" spans="1:6" x14ac:dyDescent="0.25">
      <c r="A224" s="10"/>
      <c r="B224" s="11"/>
      <c r="C224" s="11"/>
      <c r="D224" s="11"/>
      <c r="E224" s="25"/>
      <c r="F224" s="26"/>
    </row>
    <row r="225" spans="1:6" x14ac:dyDescent="0.25">
      <c r="A225" s="10"/>
      <c r="B225" s="11"/>
      <c r="C225" s="11"/>
      <c r="D225" s="11"/>
      <c r="E225" s="25"/>
      <c r="F225" s="26"/>
    </row>
    <row r="226" spans="1:6" x14ac:dyDescent="0.25">
      <c r="A226" s="32"/>
      <c r="B226" s="33"/>
      <c r="C226" s="33"/>
      <c r="D226" s="33"/>
      <c r="E226" s="33"/>
      <c r="F226" s="34"/>
    </row>
    <row r="227" spans="1:6" x14ac:dyDescent="0.25">
      <c r="A227" s="13" t="s">
        <v>12</v>
      </c>
      <c r="B227" s="14" t="s">
        <v>13</v>
      </c>
      <c r="C227" s="14" t="s">
        <v>14</v>
      </c>
      <c r="D227" s="15" t="s">
        <v>15</v>
      </c>
      <c r="E227" s="14" t="s">
        <v>4</v>
      </c>
      <c r="F227" s="9" t="s">
        <v>5</v>
      </c>
    </row>
    <row r="228" spans="1:6" x14ac:dyDescent="0.25">
      <c r="A228" s="13" t="s">
        <v>16</v>
      </c>
      <c r="B228" s="14" t="s">
        <v>17</v>
      </c>
      <c r="C228" s="7">
        <v>0.15</v>
      </c>
      <c r="D228" s="8">
        <v>10</v>
      </c>
      <c r="E228" s="7">
        <f>D228*C228</f>
        <v>1.5</v>
      </c>
      <c r="F228" s="9">
        <f>E228/E235</f>
        <v>1.1904370042078855E-2</v>
      </c>
    </row>
    <row r="229" spans="1:6" x14ac:dyDescent="0.25">
      <c r="A229" s="13" t="s">
        <v>18</v>
      </c>
      <c r="B229" s="14" t="s">
        <v>19</v>
      </c>
      <c r="C229" s="7">
        <v>12763</v>
      </c>
      <c r="D229" s="8">
        <v>1.7000000000000001E-4</v>
      </c>
      <c r="E229" s="7">
        <f>D229*C229</f>
        <v>2.1697100000000002</v>
      </c>
      <c r="F229" s="9">
        <f>E229/E235</f>
        <v>1.7219353815999278E-2</v>
      </c>
    </row>
    <row r="230" spans="1:6" x14ac:dyDescent="0.25">
      <c r="A230" s="13" t="s">
        <v>20</v>
      </c>
      <c r="B230" s="14" t="s">
        <v>19</v>
      </c>
      <c r="C230" s="7">
        <v>3850</v>
      </c>
      <c r="D230" s="8">
        <f>1/5000</f>
        <v>2.0000000000000001E-4</v>
      </c>
      <c r="E230" s="7">
        <f t="shared" ref="E230:E232" si="26">D230*C230</f>
        <v>0.77</v>
      </c>
      <c r="F230" s="9">
        <f>E230/E235</f>
        <v>6.110909954933812E-3</v>
      </c>
    </row>
    <row r="231" spans="1:6" x14ac:dyDescent="0.25">
      <c r="A231" s="13" t="s">
        <v>21</v>
      </c>
      <c r="B231" s="14" t="s">
        <v>22</v>
      </c>
      <c r="C231" s="7">
        <v>950</v>
      </c>
      <c r="D231" s="8">
        <f>1/600</f>
        <v>1.6666666666666668E-3</v>
      </c>
      <c r="E231" s="7">
        <f t="shared" si="26"/>
        <v>1.5833333333333335</v>
      </c>
      <c r="F231" s="9">
        <f>E231/E235</f>
        <v>1.256572393330546E-2</v>
      </c>
    </row>
    <row r="232" spans="1:6" x14ac:dyDescent="0.25">
      <c r="A232" s="13" t="s">
        <v>23</v>
      </c>
      <c r="B232" s="14" t="s">
        <v>24</v>
      </c>
      <c r="C232" s="7">
        <v>38</v>
      </c>
      <c r="D232" s="8">
        <v>2.5000000000000001E-3</v>
      </c>
      <c r="E232" s="7">
        <f t="shared" si="26"/>
        <v>9.5000000000000001E-2</v>
      </c>
      <c r="F232" s="9">
        <f>E232/E235</f>
        <v>7.5394343599832748E-4</v>
      </c>
    </row>
    <row r="233" spans="1:6" x14ac:dyDescent="0.25">
      <c r="A233" s="16"/>
      <c r="B233" s="14"/>
      <c r="C233" s="14"/>
      <c r="D233" s="8"/>
      <c r="E233" s="7">
        <f>SUM(E228:E232)</f>
        <v>6.1180433333333335</v>
      </c>
      <c r="F233" s="9">
        <f>SUM(F228:F232)</f>
        <v>4.8554301182315733E-2</v>
      </c>
    </row>
    <row r="234" spans="1:6" x14ac:dyDescent="0.25">
      <c r="A234" s="17"/>
      <c r="B234" s="18"/>
      <c r="C234" s="18"/>
      <c r="D234" s="35"/>
      <c r="E234" s="33"/>
      <c r="F234" s="34"/>
    </row>
    <row r="235" spans="1:6" x14ac:dyDescent="0.25">
      <c r="A235" s="17"/>
      <c r="B235" s="18"/>
      <c r="C235" s="18"/>
      <c r="D235" s="14" t="s">
        <v>25</v>
      </c>
      <c r="E235" s="12">
        <f>E220+E233+E223</f>
        <v>126.0041476111621</v>
      </c>
      <c r="F235" s="9">
        <f>F220+F233+F223</f>
        <v>1</v>
      </c>
    </row>
    <row r="236" spans="1:6" x14ac:dyDescent="0.25">
      <c r="A236" s="17"/>
      <c r="B236" s="18"/>
      <c r="C236" s="18"/>
      <c r="D236" s="18"/>
      <c r="E236" s="18"/>
      <c r="F236" s="19"/>
    </row>
    <row r="237" spans="1:6" x14ac:dyDescent="0.25">
      <c r="A237" s="17"/>
      <c r="B237" s="18"/>
      <c r="C237" s="14"/>
      <c r="D237" s="20"/>
      <c r="E237" s="12"/>
      <c r="F237" s="19"/>
    </row>
    <row r="238" spans="1:6" ht="15.75" thickBot="1" x14ac:dyDescent="0.3">
      <c r="A238" s="21"/>
      <c r="B238" s="22"/>
      <c r="C238" s="36" t="s">
        <v>14</v>
      </c>
      <c r="D238" s="36"/>
      <c r="E238" s="23">
        <f>E235+E237</f>
        <v>126.0041476111621</v>
      </c>
      <c r="F238" s="24"/>
    </row>
    <row r="241" spans="1:6" ht="15.75" thickBot="1" x14ac:dyDescent="0.3"/>
    <row r="242" spans="1:6" ht="18.75" x14ac:dyDescent="0.3">
      <c r="A242" s="43" t="s">
        <v>37</v>
      </c>
      <c r="B242" s="44"/>
      <c r="C242" s="44"/>
      <c r="D242" s="44"/>
      <c r="E242" s="44"/>
      <c r="F242" s="45"/>
    </row>
    <row r="243" spans="1:6" ht="75" x14ac:dyDescent="0.25">
      <c r="A243" s="1" t="s">
        <v>28</v>
      </c>
      <c r="B243" s="2" t="s">
        <v>1</v>
      </c>
      <c r="C243" s="2" t="s">
        <v>2</v>
      </c>
      <c r="D243" s="3" t="s">
        <v>3</v>
      </c>
      <c r="E243" s="3" t="s">
        <v>4</v>
      </c>
      <c r="F243" s="4" t="s">
        <v>5</v>
      </c>
    </row>
    <row r="244" spans="1:6" x14ac:dyDescent="0.25">
      <c r="A244" s="5" t="s">
        <v>6</v>
      </c>
      <c r="B244" s="6">
        <v>47291.972600472378</v>
      </c>
      <c r="C244" s="7">
        <f>B244/20.92</f>
        <v>2260.6105449556585</v>
      </c>
      <c r="D244" s="8">
        <v>0.02</v>
      </c>
      <c r="E244" s="7">
        <f>C244*D244</f>
        <v>45.212210899113174</v>
      </c>
      <c r="F244" s="9">
        <f>E244/E264</f>
        <v>0.13618092923110253</v>
      </c>
    </row>
    <row r="245" spans="1:6" x14ac:dyDescent="0.25">
      <c r="A245" s="5" t="s">
        <v>7</v>
      </c>
      <c r="B245" s="6">
        <v>24165.840674936564</v>
      </c>
      <c r="C245" s="7">
        <f t="shared" ref="C245:C248" si="27">B245/20.92</f>
        <v>1155.1549079797592</v>
      </c>
      <c r="D245" s="8">
        <v>2.5000000000000001E-2</v>
      </c>
      <c r="E245" s="7">
        <f t="shared" ref="E245:E248" si="28">C245*D245</f>
        <v>28.878872699493982</v>
      </c>
      <c r="F245" s="9">
        <f>E245/E264</f>
        <v>8.6984282368747182E-2</v>
      </c>
    </row>
    <row r="246" spans="1:6" x14ac:dyDescent="0.25">
      <c r="A246" s="5" t="s">
        <v>8</v>
      </c>
      <c r="B246" s="6">
        <v>17200.296374497491</v>
      </c>
      <c r="C246" s="7">
        <f t="shared" si="27"/>
        <v>822.19389935456456</v>
      </c>
      <c r="D246" s="8">
        <v>0.06</v>
      </c>
      <c r="E246" s="7">
        <f t="shared" si="28"/>
        <v>49.331633961273873</v>
      </c>
      <c r="F246" s="9">
        <f>E246/E264</f>
        <v>0.14858879094246338</v>
      </c>
    </row>
    <row r="247" spans="1:6" x14ac:dyDescent="0.25">
      <c r="A247" s="5" t="s">
        <v>9</v>
      </c>
      <c r="B247" s="6">
        <v>5974.1576894592245</v>
      </c>
      <c r="C247" s="7">
        <f t="shared" si="27"/>
        <v>285.57159127434147</v>
      </c>
      <c r="D247" s="8">
        <v>7.4999999999999997E-2</v>
      </c>
      <c r="E247" s="7">
        <f t="shared" si="28"/>
        <v>21.41786934557561</v>
      </c>
      <c r="F247" s="9">
        <f>E247/E264</f>
        <v>6.4511451477990936E-2</v>
      </c>
    </row>
    <row r="248" spans="1:6" x14ac:dyDescent="0.25">
      <c r="A248" s="5" t="s">
        <v>10</v>
      </c>
      <c r="B248" s="6">
        <v>7705.8466615828611</v>
      </c>
      <c r="C248" s="7">
        <f t="shared" si="27"/>
        <v>368.34831078311953</v>
      </c>
      <c r="D248" s="8">
        <v>7.0019999999999999E-2</v>
      </c>
      <c r="E248" s="7">
        <f t="shared" si="28"/>
        <v>25.791748721034029</v>
      </c>
      <c r="F248" s="9">
        <f>E248/E264</f>
        <v>7.7685745454098301E-2</v>
      </c>
    </row>
    <row r="249" spans="1:6" x14ac:dyDescent="0.25">
      <c r="A249" s="40" t="s">
        <v>11</v>
      </c>
      <c r="B249" s="41"/>
      <c r="C249" s="41"/>
      <c r="D249" s="42"/>
      <c r="E249" s="12">
        <f>SUM(E244:E248)</f>
        <v>170.63233562649066</v>
      </c>
      <c r="F249" s="9">
        <f>SUM(F244:F248)</f>
        <v>0.51395119947440226</v>
      </c>
    </row>
    <row r="250" spans="1:6" x14ac:dyDescent="0.25">
      <c r="A250" s="32"/>
      <c r="B250" s="33"/>
      <c r="C250" s="33"/>
      <c r="D250" s="33"/>
      <c r="E250" s="33"/>
      <c r="F250" s="34"/>
    </row>
    <row r="251" spans="1:6" x14ac:dyDescent="0.25">
      <c r="A251" s="32"/>
      <c r="B251" s="33"/>
      <c r="C251" s="33"/>
      <c r="D251" s="33"/>
      <c r="E251" s="33"/>
      <c r="F251" s="34"/>
    </row>
    <row r="252" spans="1:6" ht="90.75" x14ac:dyDescent="0.25">
      <c r="A252" s="27" t="s">
        <v>29</v>
      </c>
      <c r="B252" s="28" t="s">
        <v>30</v>
      </c>
      <c r="C252" s="28">
        <f>(83.17*1.6)/4/3</f>
        <v>11.089333333333334</v>
      </c>
      <c r="D252" s="28">
        <v>14</v>
      </c>
      <c r="E252" s="25">
        <f>C252*D252</f>
        <v>155.25066666666669</v>
      </c>
      <c r="F252" s="29">
        <f>E252/E264</f>
        <v>0.46762101719802263</v>
      </c>
    </row>
    <row r="253" spans="1:6" x14ac:dyDescent="0.25">
      <c r="A253" s="10"/>
      <c r="B253" s="11"/>
      <c r="C253" s="11"/>
      <c r="D253" s="11"/>
      <c r="E253" s="25"/>
      <c r="F253" s="26"/>
    </row>
    <row r="254" spans="1:6" x14ac:dyDescent="0.25">
      <c r="A254" s="10"/>
      <c r="B254" s="11"/>
      <c r="C254" s="11"/>
      <c r="D254" s="11"/>
      <c r="E254" s="25"/>
      <c r="F254" s="26"/>
    </row>
    <row r="255" spans="1:6" x14ac:dyDescent="0.25">
      <c r="A255" s="32"/>
      <c r="B255" s="33"/>
      <c r="C255" s="33"/>
      <c r="D255" s="33"/>
      <c r="E255" s="33"/>
      <c r="F255" s="34"/>
    </row>
    <row r="256" spans="1:6" x14ac:dyDescent="0.25">
      <c r="A256" s="13" t="s">
        <v>12</v>
      </c>
      <c r="B256" s="14" t="s">
        <v>13</v>
      </c>
      <c r="C256" s="14" t="s">
        <v>14</v>
      </c>
      <c r="D256" s="15" t="s">
        <v>15</v>
      </c>
      <c r="E256" s="14" t="s">
        <v>4</v>
      </c>
      <c r="F256" s="9" t="s">
        <v>5</v>
      </c>
    </row>
    <row r="257" spans="1:6" x14ac:dyDescent="0.25">
      <c r="A257" s="13" t="s">
        <v>16</v>
      </c>
      <c r="B257" s="14" t="s">
        <v>17</v>
      </c>
      <c r="C257" s="7">
        <v>0.15</v>
      </c>
      <c r="D257" s="8">
        <v>10</v>
      </c>
      <c r="E257" s="7">
        <f>D257*C257</f>
        <v>1.5</v>
      </c>
      <c r="F257" s="9">
        <f>E257/E264</f>
        <v>4.5180580596349594E-3</v>
      </c>
    </row>
    <row r="258" spans="1:6" x14ac:dyDescent="0.25">
      <c r="A258" s="13" t="s">
        <v>18</v>
      </c>
      <c r="B258" s="14" t="s">
        <v>19</v>
      </c>
      <c r="C258" s="7">
        <v>12763</v>
      </c>
      <c r="D258" s="8">
        <v>1.7000000000000001E-4</v>
      </c>
      <c r="E258" s="7">
        <f>D258*C258</f>
        <v>2.1697100000000002</v>
      </c>
      <c r="F258" s="9">
        <f>E258/E264</f>
        <v>6.5352505017137125E-3</v>
      </c>
    </row>
    <row r="259" spans="1:6" x14ac:dyDescent="0.25">
      <c r="A259" s="13" t="s">
        <v>20</v>
      </c>
      <c r="B259" s="14" t="s">
        <v>19</v>
      </c>
      <c r="C259" s="7">
        <v>3850</v>
      </c>
      <c r="D259" s="8">
        <f>1/5000</f>
        <v>2.0000000000000001E-4</v>
      </c>
      <c r="E259" s="7">
        <f t="shared" ref="E259:E261" si="29">D259*C259</f>
        <v>0.77</v>
      </c>
      <c r="F259" s="9">
        <f>E259/E264</f>
        <v>2.3192698039459455E-3</v>
      </c>
    </row>
    <row r="260" spans="1:6" x14ac:dyDescent="0.25">
      <c r="A260" s="13" t="s">
        <v>21</v>
      </c>
      <c r="B260" s="14" t="s">
        <v>22</v>
      </c>
      <c r="C260" s="7">
        <v>950</v>
      </c>
      <c r="D260" s="8">
        <f>1/600</f>
        <v>1.6666666666666668E-3</v>
      </c>
      <c r="E260" s="7">
        <f t="shared" si="29"/>
        <v>1.5833333333333335</v>
      </c>
      <c r="F260" s="9">
        <f>E260/E264</f>
        <v>4.7690612851702353E-3</v>
      </c>
    </row>
    <row r="261" spans="1:6" x14ac:dyDescent="0.25">
      <c r="A261" s="13" t="s">
        <v>23</v>
      </c>
      <c r="B261" s="14" t="s">
        <v>24</v>
      </c>
      <c r="C261" s="7">
        <v>38</v>
      </c>
      <c r="D261" s="8">
        <v>2.5000000000000001E-3</v>
      </c>
      <c r="E261" s="7">
        <f t="shared" si="29"/>
        <v>9.5000000000000001E-2</v>
      </c>
      <c r="F261" s="9">
        <f>E261/E264</f>
        <v>2.8614367711021408E-4</v>
      </c>
    </row>
    <row r="262" spans="1:6" x14ac:dyDescent="0.25">
      <c r="A262" s="16"/>
      <c r="B262" s="14"/>
      <c r="C262" s="14"/>
      <c r="D262" s="8"/>
      <c r="E262" s="7">
        <f>SUM(E257:E261)</f>
        <v>6.1180433333333335</v>
      </c>
      <c r="F262" s="9">
        <f>SUM(F257:F261)</f>
        <v>1.8427783327575067E-2</v>
      </c>
    </row>
    <row r="263" spans="1:6" x14ac:dyDescent="0.25">
      <c r="A263" s="17"/>
      <c r="B263" s="18"/>
      <c r="C263" s="18"/>
      <c r="D263" s="35"/>
      <c r="E263" s="33"/>
      <c r="F263" s="34"/>
    </row>
    <row r="264" spans="1:6" x14ac:dyDescent="0.25">
      <c r="A264" s="17"/>
      <c r="B264" s="18"/>
      <c r="C264" s="18"/>
      <c r="D264" s="14" t="s">
        <v>25</v>
      </c>
      <c r="E264" s="12">
        <f>E249+E262+E252</f>
        <v>332.00104562649068</v>
      </c>
      <c r="F264" s="9">
        <f>F249+F262+F252</f>
        <v>1</v>
      </c>
    </row>
    <row r="265" spans="1:6" x14ac:dyDescent="0.25">
      <c r="A265" s="17"/>
      <c r="B265" s="18"/>
      <c r="C265" s="18"/>
      <c r="D265" s="18"/>
      <c r="E265" s="18"/>
      <c r="F265" s="19"/>
    </row>
    <row r="266" spans="1:6" x14ac:dyDescent="0.25">
      <c r="A266" s="17"/>
      <c r="B266" s="18"/>
      <c r="C266" s="14"/>
      <c r="D266" s="20"/>
      <c r="E266" s="12"/>
      <c r="F266" s="19"/>
    </row>
    <row r="267" spans="1:6" ht="15.75" thickBot="1" x14ac:dyDescent="0.3">
      <c r="A267" s="21"/>
      <c r="B267" s="22"/>
      <c r="C267" s="36" t="s">
        <v>14</v>
      </c>
      <c r="D267" s="36"/>
      <c r="E267" s="23">
        <f>E264+E266</f>
        <v>332.00104562649068</v>
      </c>
      <c r="F267" s="24"/>
    </row>
    <row r="269" spans="1:6" ht="15.75" thickBot="1" x14ac:dyDescent="0.3"/>
    <row r="270" spans="1:6" ht="18.75" x14ac:dyDescent="0.3">
      <c r="A270" s="43" t="s">
        <v>35</v>
      </c>
      <c r="B270" s="44"/>
      <c r="C270" s="44"/>
      <c r="D270" s="44"/>
      <c r="E270" s="44"/>
      <c r="F270" s="45"/>
    </row>
    <row r="271" spans="1:6" ht="75" x14ac:dyDescent="0.25">
      <c r="A271" s="1" t="s">
        <v>28</v>
      </c>
      <c r="B271" s="2" t="s">
        <v>1</v>
      </c>
      <c r="C271" s="2" t="s">
        <v>2</v>
      </c>
      <c r="D271" s="3" t="s">
        <v>3</v>
      </c>
      <c r="E271" s="3" t="s">
        <v>4</v>
      </c>
      <c r="F271" s="4" t="s">
        <v>5</v>
      </c>
    </row>
    <row r="272" spans="1:6" x14ac:dyDescent="0.25">
      <c r="A272" s="5" t="s">
        <v>6</v>
      </c>
      <c r="B272" s="6">
        <v>47291.972600472378</v>
      </c>
      <c r="C272" s="7">
        <f>B272/20.92</f>
        <v>2260.6105449556585</v>
      </c>
      <c r="D272" s="8">
        <v>9.1999999999999998E-3</v>
      </c>
      <c r="E272" s="7">
        <f>C272*D272</f>
        <v>20.797617013592056</v>
      </c>
      <c r="F272" s="9">
        <f>E272/E292</f>
        <v>0.16505501928215652</v>
      </c>
    </row>
    <row r="273" spans="1:6" x14ac:dyDescent="0.25">
      <c r="A273" s="5" t="s">
        <v>7</v>
      </c>
      <c r="B273" s="6">
        <v>24165.840674936564</v>
      </c>
      <c r="C273" s="7">
        <f t="shared" ref="C273:C276" si="30">B273/20.92</f>
        <v>1155.1549079797592</v>
      </c>
      <c r="D273" s="8">
        <v>1.11E-2</v>
      </c>
      <c r="E273" s="7">
        <f t="shared" ref="E273:E276" si="31">C273*D273</f>
        <v>12.822219478575327</v>
      </c>
      <c r="F273" s="9">
        <f>E273/E292</f>
        <v>0.10176029695580806</v>
      </c>
    </row>
    <row r="274" spans="1:6" x14ac:dyDescent="0.25">
      <c r="A274" s="5" t="s">
        <v>8</v>
      </c>
      <c r="B274" s="6">
        <v>17200.296374497491</v>
      </c>
      <c r="C274" s="7">
        <f t="shared" si="30"/>
        <v>822.19389935456456</v>
      </c>
      <c r="D274" s="8">
        <v>2.5000000000000001E-2</v>
      </c>
      <c r="E274" s="7">
        <f t="shared" si="31"/>
        <v>20.554847483864116</v>
      </c>
      <c r="F274" s="9">
        <f>E274/E292</f>
        <v>0.1631283404042746</v>
      </c>
    </row>
    <row r="275" spans="1:6" x14ac:dyDescent="0.25">
      <c r="A275" s="5" t="s">
        <v>9</v>
      </c>
      <c r="B275" s="6">
        <v>5974.1576894592245</v>
      </c>
      <c r="C275" s="7">
        <f t="shared" si="30"/>
        <v>285.57159127434147</v>
      </c>
      <c r="D275" s="8">
        <v>4.3450000000000003E-2</v>
      </c>
      <c r="E275" s="7">
        <f t="shared" si="31"/>
        <v>12.408085640870137</v>
      </c>
      <c r="F275" s="9">
        <f>E275/E292</f>
        <v>9.8473628655148845E-2</v>
      </c>
    </row>
    <row r="276" spans="1:6" x14ac:dyDescent="0.25">
      <c r="A276" s="5" t="s">
        <v>10</v>
      </c>
      <c r="B276" s="6">
        <v>7705.8466615828611</v>
      </c>
      <c r="C276" s="7">
        <f t="shared" si="30"/>
        <v>368.34831078311953</v>
      </c>
      <c r="D276" s="8">
        <v>4.4600000000000001E-2</v>
      </c>
      <c r="E276" s="7">
        <f t="shared" si="31"/>
        <v>16.428334660927131</v>
      </c>
      <c r="F276" s="9">
        <f>E276/E292</f>
        <v>0.13037931665252442</v>
      </c>
    </row>
    <row r="277" spans="1:6" x14ac:dyDescent="0.25">
      <c r="A277" s="40" t="s">
        <v>11</v>
      </c>
      <c r="B277" s="41"/>
      <c r="C277" s="41"/>
      <c r="D277" s="42"/>
      <c r="E277" s="12">
        <f>SUM(E272:E276)</f>
        <v>83.011104277828764</v>
      </c>
      <c r="F277" s="9">
        <f>SUM(F272:F276)</f>
        <v>0.65879660194991241</v>
      </c>
    </row>
    <row r="278" spans="1:6" x14ac:dyDescent="0.25">
      <c r="A278" s="32"/>
      <c r="B278" s="33"/>
      <c r="C278" s="33"/>
      <c r="D278" s="33"/>
      <c r="E278" s="33"/>
      <c r="F278" s="34"/>
    </row>
    <row r="279" spans="1:6" x14ac:dyDescent="0.25">
      <c r="A279" s="32"/>
      <c r="B279" s="33"/>
      <c r="C279" s="33"/>
      <c r="D279" s="33"/>
      <c r="E279" s="33"/>
      <c r="F279" s="34"/>
    </row>
    <row r="280" spans="1:6" ht="90.75" x14ac:dyDescent="0.25">
      <c r="A280" s="27" t="s">
        <v>31</v>
      </c>
      <c r="B280" s="30" t="s">
        <v>30</v>
      </c>
      <c r="C280" s="30">
        <v>2.95</v>
      </c>
      <c r="D280" s="31">
        <v>12.5</v>
      </c>
      <c r="E280" s="12">
        <f>C280*D280</f>
        <v>36.875</v>
      </c>
      <c r="F280" s="29">
        <f>E280/E292</f>
        <v>0.29264909686777185</v>
      </c>
    </row>
    <row r="281" spans="1:6" x14ac:dyDescent="0.25">
      <c r="A281" s="10"/>
      <c r="B281" s="11"/>
      <c r="C281" s="11"/>
      <c r="D281" s="11"/>
      <c r="E281" s="25"/>
      <c r="F281" s="26"/>
    </row>
    <row r="282" spans="1:6" x14ac:dyDescent="0.25">
      <c r="A282" s="10"/>
      <c r="B282" s="11"/>
      <c r="C282" s="11"/>
      <c r="D282" s="11"/>
      <c r="E282" s="25"/>
      <c r="F282" s="26"/>
    </row>
    <row r="283" spans="1:6" x14ac:dyDescent="0.25">
      <c r="A283" s="32"/>
      <c r="B283" s="33"/>
      <c r="C283" s="33"/>
      <c r="D283" s="33"/>
      <c r="E283" s="33"/>
      <c r="F283" s="34"/>
    </row>
    <row r="284" spans="1:6" x14ac:dyDescent="0.25">
      <c r="A284" s="13" t="s">
        <v>12</v>
      </c>
      <c r="B284" s="14" t="s">
        <v>13</v>
      </c>
      <c r="C284" s="14" t="s">
        <v>14</v>
      </c>
      <c r="D284" s="15" t="s">
        <v>15</v>
      </c>
      <c r="E284" s="14" t="s">
        <v>4</v>
      </c>
      <c r="F284" s="9" t="s">
        <v>5</v>
      </c>
    </row>
    <row r="285" spans="1:6" x14ac:dyDescent="0.25">
      <c r="A285" s="13" t="s">
        <v>16</v>
      </c>
      <c r="B285" s="14" t="s">
        <v>17</v>
      </c>
      <c r="C285" s="7">
        <v>0.15</v>
      </c>
      <c r="D285" s="8">
        <v>10</v>
      </c>
      <c r="E285" s="7">
        <f>D285*C285</f>
        <v>1.5</v>
      </c>
      <c r="F285" s="9">
        <f>E285/E292</f>
        <v>1.1904370042078855E-2</v>
      </c>
    </row>
    <row r="286" spans="1:6" x14ac:dyDescent="0.25">
      <c r="A286" s="13" t="s">
        <v>18</v>
      </c>
      <c r="B286" s="14" t="s">
        <v>19</v>
      </c>
      <c r="C286" s="7">
        <v>12763</v>
      </c>
      <c r="D286" s="8">
        <v>1.7000000000000001E-4</v>
      </c>
      <c r="E286" s="7">
        <f>D286*C286</f>
        <v>2.1697100000000002</v>
      </c>
      <c r="F286" s="9">
        <f>E286/E292</f>
        <v>1.7219353815999278E-2</v>
      </c>
    </row>
    <row r="287" spans="1:6" x14ac:dyDescent="0.25">
      <c r="A287" s="13" t="s">
        <v>20</v>
      </c>
      <c r="B287" s="14" t="s">
        <v>19</v>
      </c>
      <c r="C287" s="7">
        <v>3850</v>
      </c>
      <c r="D287" s="8">
        <f>1/5000</f>
        <v>2.0000000000000001E-4</v>
      </c>
      <c r="E287" s="7">
        <f t="shared" ref="E287:E289" si="32">D287*C287</f>
        <v>0.77</v>
      </c>
      <c r="F287" s="9">
        <f>E287/E292</f>
        <v>6.110909954933812E-3</v>
      </c>
    </row>
    <row r="288" spans="1:6" x14ac:dyDescent="0.25">
      <c r="A288" s="13" t="s">
        <v>21</v>
      </c>
      <c r="B288" s="14" t="s">
        <v>22</v>
      </c>
      <c r="C288" s="7">
        <v>950</v>
      </c>
      <c r="D288" s="8">
        <f>1/600</f>
        <v>1.6666666666666668E-3</v>
      </c>
      <c r="E288" s="7">
        <f t="shared" si="32"/>
        <v>1.5833333333333335</v>
      </c>
      <c r="F288" s="9">
        <f>E288/E292</f>
        <v>1.256572393330546E-2</v>
      </c>
    </row>
    <row r="289" spans="1:6" x14ac:dyDescent="0.25">
      <c r="A289" s="13" t="s">
        <v>23</v>
      </c>
      <c r="B289" s="14" t="s">
        <v>24</v>
      </c>
      <c r="C289" s="7">
        <v>38</v>
      </c>
      <c r="D289" s="8">
        <v>2.5000000000000001E-3</v>
      </c>
      <c r="E289" s="7">
        <f t="shared" si="32"/>
        <v>9.5000000000000001E-2</v>
      </c>
      <c r="F289" s="9">
        <f>E289/E292</f>
        <v>7.5394343599832748E-4</v>
      </c>
    </row>
    <row r="290" spans="1:6" x14ac:dyDescent="0.25">
      <c r="A290" s="16"/>
      <c r="B290" s="14"/>
      <c r="C290" s="14"/>
      <c r="D290" s="8"/>
      <c r="E290" s="7">
        <f>SUM(E285:E289)</f>
        <v>6.1180433333333335</v>
      </c>
      <c r="F290" s="9">
        <f>SUM(F285:F289)</f>
        <v>4.8554301182315733E-2</v>
      </c>
    </row>
    <row r="291" spans="1:6" x14ac:dyDescent="0.25">
      <c r="A291" s="17"/>
      <c r="B291" s="18"/>
      <c r="C291" s="18"/>
      <c r="D291" s="35"/>
      <c r="E291" s="33"/>
      <c r="F291" s="34"/>
    </row>
    <row r="292" spans="1:6" x14ac:dyDescent="0.25">
      <c r="A292" s="17"/>
      <c r="B292" s="18"/>
      <c r="C292" s="18"/>
      <c r="D292" s="14" t="s">
        <v>25</v>
      </c>
      <c r="E292" s="12">
        <f>E277+E290+E280</f>
        <v>126.0041476111621</v>
      </c>
      <c r="F292" s="9">
        <f>F277+F290+F280</f>
        <v>1</v>
      </c>
    </row>
    <row r="293" spans="1:6" x14ac:dyDescent="0.25">
      <c r="A293" s="17"/>
      <c r="B293" s="18"/>
      <c r="C293" s="18"/>
      <c r="D293" s="18"/>
      <c r="E293" s="18"/>
      <c r="F293" s="19"/>
    </row>
    <row r="294" spans="1:6" x14ac:dyDescent="0.25">
      <c r="A294" s="17"/>
      <c r="B294" s="18"/>
      <c r="C294" s="14"/>
      <c r="D294" s="20"/>
      <c r="E294" s="12"/>
      <c r="F294" s="19"/>
    </row>
    <row r="295" spans="1:6" ht="15.75" thickBot="1" x14ac:dyDescent="0.3">
      <c r="A295" s="21"/>
      <c r="B295" s="22"/>
      <c r="C295" s="36" t="s">
        <v>14</v>
      </c>
      <c r="D295" s="36"/>
      <c r="E295" s="23">
        <f>E292+E294</f>
        <v>126.0041476111621</v>
      </c>
      <c r="F295" s="24"/>
    </row>
  </sheetData>
  <mergeCells count="73">
    <mergeCell ref="C295:D295"/>
    <mergeCell ref="C267:D267"/>
    <mergeCell ref="A270:F270"/>
    <mergeCell ref="A277:D277"/>
    <mergeCell ref="A278:F278"/>
    <mergeCell ref="A279:F279"/>
    <mergeCell ref="A251:F251"/>
    <mergeCell ref="A255:F255"/>
    <mergeCell ref="D263:F263"/>
    <mergeCell ref="A283:F283"/>
    <mergeCell ref="D291:F291"/>
    <mergeCell ref="D234:F234"/>
    <mergeCell ref="C238:D238"/>
    <mergeCell ref="A242:F242"/>
    <mergeCell ref="A249:D249"/>
    <mergeCell ref="A250:F250"/>
    <mergeCell ref="A213:F213"/>
    <mergeCell ref="A220:D220"/>
    <mergeCell ref="A221:F221"/>
    <mergeCell ref="A222:F222"/>
    <mergeCell ref="A226:F226"/>
    <mergeCell ref="A193:F193"/>
    <mergeCell ref="A194:F194"/>
    <mergeCell ref="A198:F198"/>
    <mergeCell ref="D206:F206"/>
    <mergeCell ref="C210:D210"/>
    <mergeCell ref="A170:F170"/>
    <mergeCell ref="D178:F178"/>
    <mergeCell ref="C182:D182"/>
    <mergeCell ref="A185:F185"/>
    <mergeCell ref="A192:D192"/>
    <mergeCell ref="C155:D155"/>
    <mergeCell ref="A157:F157"/>
    <mergeCell ref="A164:D164"/>
    <mergeCell ref="A165:F165"/>
    <mergeCell ref="A166:F166"/>
    <mergeCell ref="A137:D137"/>
    <mergeCell ref="A138:F138"/>
    <mergeCell ref="A139:F139"/>
    <mergeCell ref="A143:F143"/>
    <mergeCell ref="D151:F151"/>
    <mergeCell ref="A112:F112"/>
    <mergeCell ref="A116:F116"/>
    <mergeCell ref="D124:F124"/>
    <mergeCell ref="C128:D128"/>
    <mergeCell ref="A130:F130"/>
    <mergeCell ref="D96:F96"/>
    <mergeCell ref="C100:D100"/>
    <mergeCell ref="A103:F103"/>
    <mergeCell ref="A110:D110"/>
    <mergeCell ref="A111:F111"/>
    <mergeCell ref="A75:F75"/>
    <mergeCell ref="A82:D82"/>
    <mergeCell ref="A83:F83"/>
    <mergeCell ref="A84:F84"/>
    <mergeCell ref="A88:F88"/>
    <mergeCell ref="A47:F47"/>
    <mergeCell ref="A54:D54"/>
    <mergeCell ref="A60:F60"/>
    <mergeCell ref="D68:F68"/>
    <mergeCell ref="C72:D72"/>
    <mergeCell ref="A55:F55"/>
    <mergeCell ref="A56:F56"/>
    <mergeCell ref="A1:F1"/>
    <mergeCell ref="A8:D8"/>
    <mergeCell ref="A9:F9"/>
    <mergeCell ref="D17:F17"/>
    <mergeCell ref="C21:D21"/>
    <mergeCell ref="A32:F32"/>
    <mergeCell ref="D40:F40"/>
    <mergeCell ref="C44:D44"/>
    <mergeCell ref="A24:F24"/>
    <mergeCell ref="A31:D3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2019-10-03T13:06:24Z</dcterms:created>
  <dcterms:modified xsi:type="dcterms:W3CDTF">2019-10-14T21:25:27Z</dcterms:modified>
</cp:coreProperties>
</file>