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JULIO SEPTIEMBRE\DIGITAL\"/>
    </mc:Choice>
  </mc:AlternateContent>
  <xr:revisionPtr revIDLastSave="0" documentId="13_ncr:1_{27B991C0-2056-4134-A0AF-9D003C5E5992}" xr6:coauthVersionLast="46" xr6:coauthVersionMax="46" xr10:uidLastSave="{00000000-0000-0000-0000-000000000000}"/>
  <bookViews>
    <workbookView xWindow="-120" yWindow="-120" windowWidth="20730" windowHeight="11160" tabRatio="863" activeTab="6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<sst xmlns="http://schemas.openxmlformats.org/spreadsheetml/2006/main" count="847" uniqueCount="599">
  <si>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</si>
  <si>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</si>
  <si>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</si>
  <si>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</si>
  <si>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</si>
  <si>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</si>
  <si>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</si>
  <si>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</si>
  <si>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</si>
  <si>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</si>
  <si>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</si>
  <si>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</si>
  <si>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</si>
  <si>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</si>
  <si>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</si>
  <si>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</si>
  <si>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</si>
  <si>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</si>
  <si>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</si>
  <si>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</si>
  <si>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</si>
  <si>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</si>
  <si>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</si>
  <si>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</si>
  <si>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</si>
  <si>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</si>
  <si>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</si>
  <si>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</si>
  <si>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</si>
  <si>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</si>
  <si>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</si>
  <si>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</si>
  <si>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</si>
  <si>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</si>
  <si>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</si>
  <si>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</si>
  <si>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</si>
  <si>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</si>
  <si>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</si>
  <si>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</si>
  <si>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</si>
  <si>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</si>
  <si>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</si>
  <si>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</si>
  <si>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</si>
  <si>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</si>
  <si>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</si>
  <si>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</si>
  <si>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</si>
  <si>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</si>
  <si>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</si>
  <si>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</si>
  <si>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</si>
  <si>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</si>
  <si>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</si>
  <si>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</si>
  <si>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</si>
  <si>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</si>
  <si>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</si>
  <si>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</si>
  <si>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</si>
  <si>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</si>
  <si>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</si>
  <si>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</si>
  <si>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</si>
  <si>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</si>
  <si>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</si>
  <si>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</si>
  <si>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</si>
  <si>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</si>
  <si>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</si>
  <si>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</si>
  <si>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</si>
  <si>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</si>
  <si>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</si>
  <si>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</si>
  <si>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</si>
  <si>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</si>
  <si>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</si>
  <si>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</si>
  <si>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</si>
  <si>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</si>
  <si>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</si>
  <si>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</si>
  <si>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</si>
  <si>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</si>
  <si>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</si>
  <si>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</si>
  <si>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</si>
  <si>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</si>
  <si>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</si>
  <si>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</si>
  <si>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</si>
  <si>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</si>
  <si>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</si>
  <si>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</si>
  <si>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</si>
  <si>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</si>
  <si>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</si>
  <si>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</si>
  <si>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</si>
  <si>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</si>
  <si>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</si>
  <si>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</si>
  <si>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</si>
  <si>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</si>
  <si>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</si>
  <si>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</si>
  <si>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</si>
  <si>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</si>
  <si>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</si>
  <si>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</si>
  <si>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</si>
  <si>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</si>
  <si>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</si>
  <si>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</si>
  <si>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</si>
  <si>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</si>
  <si>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</si>
  <si>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</si>
  <si>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</si>
  <si>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</si>
  <si>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</si>
  <si>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</si>
  <si>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</si>
  <si>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</si>
  <si>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</si>
  <si>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</si>
  <si>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</si>
  <si>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</si>
  <si>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</si>
  <si>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</si>
  <si>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</si>
  <si>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</si>
  <si>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</si>
  <si>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</si>
  <si>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</si>
  <si>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</si>
  <si>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</si>
  <si>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</si>
  <si>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</si>
  <si>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</si>
  <si>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</si>
  <si>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</si>
  <si>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</si>
  <si>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</si>
  <si>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</si>
  <si>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</si>
  <si>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</si>
  <si>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</si>
  <si>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</si>
  <si>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</si>
  <si>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</si>
  <si>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</si>
  <si>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</si>
  <si>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</si>
  <si>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</si>
  <si>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</si>
  <si>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</si>
  <si>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</si>
  <si>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</si>
  <si>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</si>
  <si>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</si>
  <si>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</si>
  <si>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</si>
  <si>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</si>
  <si>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</si>
  <si>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</si>
  <si>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</si>
  <si>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</si>
  <si>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</si>
  <si>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</si>
  <si>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</si>
  <si>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</si>
  <si>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</si>
  <si>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</si>
  <si>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</si>
  <si>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</si>
  <si>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</si>
  <si>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</si>
  <si>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</si>
  <si>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</si>
  <si>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</si>
  <si>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</si>
  <si>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</si>
  <si>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</si>
  <si>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</si>
  <si>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</si>
  <si>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</si>
  <si>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</si>
  <si>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</si>
  <si>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</si>
  <si>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</si>
  <si>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</si>
  <si>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</si>
  <si>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</si>
  <si>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</si>
  <si>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</si>
  <si>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</si>
  <si>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</si>
  <si>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</si>
  <si>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</si>
  <si>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</si>
  <si>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</si>
  <si>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</si>
  <si>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</si>
  <si>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</si>
  <si>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</si>
  <si>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</si>
  <si>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</si>
  <si>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</si>
  <si>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</si>
  <si>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</si>
  <si>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</si>
  <si>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</si>
  <si>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</si>
  <si>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</si>
  <si>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</si>
  <si>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</si>
  <si>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</si>
  <si>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</si>
  <si>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</si>
  <si>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</si>
  <si>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</si>
  <si>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</si>
  <si>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</si>
  <si>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</si>
  <si>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</si>
  <si>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</si>
  <si>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</si>
  <si>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</si>
  <si>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</si>
  <si>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</si>
  <si>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</si>
  <si>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</si>
  <si>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</si>
  <si>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</si>
  <si>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</si>
  <si>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</si>
  <si>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</si>
  <si>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</si>
  <si>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</si>
  <si>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</si>
  <si>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</si>
  <si>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</si>
  <si>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</si>
  <si>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</si>
  <si>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</si>
  <si>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</si>
  <si>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</si>
  <si>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</si>
  <si>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</si>
  <si>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</si>
  <si>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</si>
  <si>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</si>
  <si>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</si>
  <si>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</si>
  <si>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</si>
  <si>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</si>
  <si>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</si>
  <si>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</si>
  <si>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</si>
  <si>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</si>
  <si>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</si>
  <si>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</si>
  <si>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</si>
  <si>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</si>
  <si>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</si>
  <si>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</si>
  <si>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</si>
  <si>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</si>
  <si>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</si>
  <si>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</si>
  <si>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</si>
  <si>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</si>
  <si>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</si>
  <si>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</si>
  <si>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</si>
  <si>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</si>
  <si>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</si>
  <si>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</si>
  <si>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</si>
  <si>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</si>
  <si>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</si>
  <si>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</si>
  <si>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</si>
  <si>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</si>
  <si>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</si>
  <si>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</si>
  <si>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</si>
  <si>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</si>
  <si>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</si>
  <si>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</si>
  <si>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</si>
  <si>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</si>
  <si>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</si>
  <si>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</si>
  <si>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</si>
  <si>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</si>
  <si>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</si>
  <si>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</si>
  <si>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</si>
  <si>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</si>
  <si>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</si>
  <si>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</si>
  <si>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</si>
  <si>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</si>
  <si>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</si>
  <si>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</si>
  <si>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</si>
  <si>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</si>
  <si>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</si>
  <si>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</si>
  <si>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</si>
  <si>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</si>
  <si>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</si>
  <si>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</si>
  <si>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</si>
  <si>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</si>
  <si>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</si>
  <si>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</si>
  <si>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</si>
  <si>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</si>
  <si>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</si>
  <si>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</si>
  <si>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</si>
  <si>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</si>
  <si>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</si>
  <si>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</si>
  <si>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</si>
  <si>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</si>
  <si>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</si>
  <si>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</si>
  <si>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</si>
  <si>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</si>
  <si>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</si>
  <si>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</si>
  <si>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</si>
  <si>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</si>
  <si>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</si>
  <si>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</si>
  <si>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</si>
  <si>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</si>
  <si>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</si>
  <si>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</si>
  <si>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</si>
  <si>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</si>
  <si>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</si>
  <si>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</si>
  <si>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</si>
  <si>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</si>
  <si>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</si>
  <si>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</si>
  <si>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</si>
  <si>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</si>
  <si>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</si>
  <si>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</si>
  <si>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</si>
  <si>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</si>
  <si>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</si>
  <si>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</si>
  <si>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</si>
  <si>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</si>
  <si>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</si>
  <si>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</si>
  <si>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</si>
  <si>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</si>
  <si>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</si>
  <si>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</si>
  <si>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</si>
  <si>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</si>
  <si>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</si>
  <si>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</si>
  <si>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</si>
  <si>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</si>
  <si>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</si>
  <si>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</si>
  <si>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</si>
  <si>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</si>
  <si>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</si>
  <si>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</si>
  <si>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</si>
  <si>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</si>
  <si>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</si>
  <si>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</si>
  <si>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</si>
  <si>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</si>
  <si>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</si>
  <si>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</si>
  <si>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</si>
  <si>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</si>
  <si>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</si>
  <si>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</si>
  <si>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</si>
  <si>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</si>
  <si>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</si>
  <si>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</si>
  <si>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</si>
  <si>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</si>
  <si>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</si>
  <si>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</si>
  <si>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</si>
  <si>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</si>
  <si>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</si>
  <si>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</si>
  <si>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</si>
  <si>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</si>
  <si>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</si>
  <si>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</si>
  <si>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</si>
  <si>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</si>
  <si>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</si>
  <si>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</si>
  <si>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</si>
  <si>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</si>
  <si>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</si>
  <si>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</si>
  <si>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</si>
  <si>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</si>
  <si>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</si>
  <si>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</si>
  <si>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</si>
  <si>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</si>
  <si>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</si>
  <si>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</si>
  <si>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</si>
  <si>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</si>
  <si>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</si>
  <si>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</si>
  <si>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</si>
  <si>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</si>
  <si>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</si>
  <si>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</si>
  <si>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</si>
  <si>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</si>
  <si>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</si>
  <si>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</si>
  <si>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</si>
  <si>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</si>
  <si>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</si>
  <si>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</si>
  <si>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</si>
  <si>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</si>
  <si>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</si>
  <si>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</si>
  <si>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</si>
  <si>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</si>
  <si>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</si>
  <si>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</si>
  <si>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</si>
  <si>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</si>
  <si>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</si>
  <si>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</si>
  <si>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</si>
  <si>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</si>
  <si>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</si>
  <si>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</si>
  <si>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</si>
  <si>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</si>
  <si>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</si>
  <si>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</si>
  <si>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</si>
  <si>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</si>
  <si>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</si>
  <si>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</si>
  <si>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</si>
  <si>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</si>
  <si>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</si>
  <si>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</si>
  <si>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</si>
  <si>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</si>
  <si>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</si>
  <si>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</si>
  <si>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</si>
  <si>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</si>
  <si>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</si>
  <si>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</si>
  <si>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</si>
  <si>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</si>
  <si>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</si>
  <si>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</si>
  <si>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</si>
  <si>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</si>
  <si>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</si>
  <si>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</si>
  <si>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</si>
  <si>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</si>
  <si>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</si>
  <si>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</si>
  <si>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</si>
  <si>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</si>
  <si>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</si>
  <si>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</si>
  <si>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</si>
  <si>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</si>
  <si>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</si>
  <si>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</si>
  <si>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</si>
  <si>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</si>
  <si>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</si>
  <si>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</si>
  <si>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</si>
  <si>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</si>
  <si>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</si>
  <si>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</si>
  <si>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</si>
  <si>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</si>
  <si>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</si>
  <si>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</si>
  <si>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</si>
  <si>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</si>
  <si>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</si>
  <si>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</si>
  <si>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</si>
  <si>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</si>
  <si>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</si>
  <si>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</si>
  <si>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</si>
  <si>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</si>
  <si>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</si>
  <si>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</si>
  <si>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</si>
  <si>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</si>
  <si>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</si>
  <si>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</si>
  <si>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</si>
  <si>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</si>
  <si>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</si>
  <si>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</si>
  <si>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</si>
  <si>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</si>
  <si>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</si>
  <si>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</si>
  <si>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</si>
  <si>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</si>
  <si>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</si>
  <si>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</si>
  <si>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</si>
  <si>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</si>
  <si>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</si>
  <si>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</si>
  <si>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</si>
  <si>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</si>
  <si>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</si>
  <si>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</si>
  <si>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</si>
  <si>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</si>
  <si>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</si>
  <si>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</si>
  <si>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</si>
  <si>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</si>
  <si>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</si>
  <si>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</si>
  <si>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</si>
  <si>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</si>
  <si>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</si>
  <si>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</si>
  <si>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</si>
  <si>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</si>
  <si>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</si>
  <si>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</si>
  <si>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</si>
  <si>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</si>
  <si>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</si>
  <si>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</si>
  <si>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</si>
  <si>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</si>
  <si>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</si>
  <si>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</si>
  <si>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</si>
  <si>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</si>
  <si>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</si>
  <si>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</si>
  <si>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</si>
  <si>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</si>
  <si>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</si>
  <si>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</si>
  <si>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</si>
  <si>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</si>
  <si>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</si>
  <si>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</si>
  <si>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</si>
  <si>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</si>
  <si>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</si>
  <si>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</si>
  <si>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</si>
  <si>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</si>
  <si>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Comisión Municipal del Deporte de Guanajuato</t>
  </si>
  <si>
    <t>Correspondiente del 1 de Enero 30 de Septiembre de 2022</t>
  </si>
  <si>
    <t>Subsidio acreditable que se reguraliza con el cálculo del ISR. Es nota informativa en donde se visualiza la variación de los últimos años que ha disminuido.</t>
  </si>
  <si>
    <t>Fondo fijo de las deportivas,fondo fiijo gastos menores y fondo de mantenimiento.</t>
  </si>
  <si>
    <t>Método de línea recta</t>
  </si>
  <si>
    <t>10% anual</t>
  </si>
  <si>
    <t>Dependiendo de la vida útil de bien</t>
  </si>
  <si>
    <t>En buen estado</t>
  </si>
  <si>
    <t>En buen estado, se le dá el servicio correspondiente</t>
  </si>
  <si>
    <t>En buen estado, se le dá mantenimiento a las herramientas</t>
  </si>
  <si>
    <t>Importe que se le debe al municipio por el pago de la nómmina y otros servicios y pasivos al cierre que están liquidados a la fecha</t>
  </si>
  <si>
    <t xml:space="preserve">Ingresos propios de la dependencia por la administración de los espacios deportivos, el cual el 60% corresponde a las entradas, el 5% a la renta de casetas y otros convenios y el 35% a la renta de los espacios deportivos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</si>
</sst>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9" fillId="0" borderId="0" xfId="8" applyFont="1" applyAlignment="1">
      <alignment wrapText="1"/>
    </xf>
    <xf numFmtId="9" fontId="2" fillId="0" borderId="0" xfId="14" applyFont="1" applyAlignment="1">
      <alignment horizontal="center" vertical="top" wrapText="1"/>
    </xf>
    <xf numFmtId="4" fontId="9" fillId="0" borderId="1" xfId="13" applyNumberFormat="1" applyFont="1" applyBorder="1" applyAlignment="1">
      <alignment horizontal="righ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43" fontId="8" fillId="0" borderId="1" xfId="18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</cellXfs>
  <cellStyles count="26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21" xr:uid="{7E749498-BF7B-4799-BDEF-0F19432D214B}"/>
    <cellStyle name="Millares 2 3" xfId="16" xr:uid="{00000000-0005-0000-0000-000004000000}"/>
    <cellStyle name="Millares 2 3 2" xfId="22" xr:uid="{4C005E72-69F4-4CB2-B83B-FFEE30161870}"/>
    <cellStyle name="Millares 2 4" xfId="20" xr:uid="{65AC866A-E976-45EC-AE22-8AA0F3D536DE}"/>
    <cellStyle name="Millares 3" xfId="19" xr:uid="{00000000-0005-0000-0000-000005000000}"/>
    <cellStyle name="Millares 3 2" xfId="25" xr:uid="{B5CDB97E-39B1-4973-8A1A-DE44A100FB6B}"/>
    <cellStyle name="Millares 4" xfId="17" xr:uid="{00000000-0005-0000-0000-000006000000}"/>
    <cellStyle name="Millares 4 2" xfId="23" xr:uid="{F7C61CDF-D2A0-4627-A1EA-B7C92747F640}"/>
    <cellStyle name="Millares 5" xfId="24" xr:uid="{B8FA5BC8-BAC5-4CC1-AC2A-98E3EDE9BE58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9" t="s">
        <v>587</v>
      </c>
      <c r="B1" s="129"/>
      <c r="C1" s="13"/>
      <c r="D1" s="10" t="s">
        <v>529</v>
      </c>
      <c r="E1" s="11">
        <v>2022</v>
      </c>
    </row>
    <row r="2" spans="1:5" ht="18.95" customHeight="1" x14ac:dyDescent="0.2">
      <c r="A2" s="130" t="s">
        <v>528</v>
      </c>
      <c r="B2" s="130"/>
      <c r="C2" s="32"/>
      <c r="D2" s="10" t="s">
        <v>530</v>
      </c>
      <c r="E2" s="13" t="s">
        <v>535</v>
      </c>
    </row>
    <row r="3" spans="1:5" ht="18.95" customHeight="1" x14ac:dyDescent="0.2">
      <c r="A3" s="131" t="s">
        <v>588</v>
      </c>
      <c r="B3" s="131"/>
      <c r="C3" s="13"/>
      <c r="D3" s="10" t="s">
        <v>531</v>
      </c>
      <c r="E3" s="11">
        <v>3</v>
      </c>
    </row>
    <row r="4" spans="1:5" s="89" customFormat="1" ht="18.95" customHeight="1" x14ac:dyDescent="0.2">
      <c r="A4" s="131" t="s">
        <v>550</v>
      </c>
      <c r="B4" s="131"/>
      <c r="C4" s="131"/>
      <c r="D4" s="131"/>
      <c r="E4" s="131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505</v>
      </c>
      <c r="B24" s="91" t="s">
        <v>239</v>
      </c>
    </row>
    <row r="25" spans="1:2" x14ac:dyDescent="0.2">
      <c r="A25" s="90" t="s">
        <v>506</v>
      </c>
      <c r="B25" s="91" t="s">
        <v>507</v>
      </c>
    </row>
    <row r="26" spans="1:2" s="89" customFormat="1" x14ac:dyDescent="0.2">
      <c r="A26" s="90" t="s">
        <v>508</v>
      </c>
      <c r="B26" s="91" t="s">
        <v>276</v>
      </c>
    </row>
    <row r="27" spans="1:2" x14ac:dyDescent="0.2">
      <c r="A27" s="90" t="s">
        <v>509</v>
      </c>
      <c r="B27" s="91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551</v>
      </c>
    </row>
    <row r="41" spans="1:2" ht="12" thickBot="1" x14ac:dyDescent="0.25">
      <c r="A41" s="8"/>
      <c r="B41" s="9"/>
    </row>
    <row r="44" spans="1:2" x14ac:dyDescent="0.2">
      <c r="B44" s="89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64" zoomScale="106" zoomScaleNormal="106" workbookViewId="0">
      <selection activeCell="H110" sqref="H110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32" t="s">
        <v>587</v>
      </c>
      <c r="B1" s="133"/>
      <c r="C1" s="133"/>
      <c r="D1" s="133"/>
      <c r="E1" s="133"/>
      <c r="F1" s="133"/>
      <c r="G1" s="10" t="s">
        <v>532</v>
      </c>
      <c r="H1" s="21">
        <v>2022</v>
      </c>
    </row>
    <row r="2" spans="1:8" s="12" customFormat="1" ht="18.95" customHeight="1" x14ac:dyDescent="0.25">
      <c r="A2" s="132" t="s">
        <v>536</v>
      </c>
      <c r="B2" s="133"/>
      <c r="C2" s="133"/>
      <c r="D2" s="133"/>
      <c r="E2" s="133"/>
      <c r="F2" s="133"/>
      <c r="G2" s="10" t="s">
        <v>533</v>
      </c>
      <c r="H2" s="21" t="s">
        <v>535</v>
      </c>
    </row>
    <row r="3" spans="1:8" s="12" customFormat="1" ht="18.95" customHeight="1" x14ac:dyDescent="0.25">
      <c r="A3" s="132" t="s">
        <v>588</v>
      </c>
      <c r="B3" s="133"/>
      <c r="C3" s="133"/>
      <c r="D3" s="133"/>
      <c r="E3" s="133"/>
      <c r="F3" s="133"/>
      <c r="G3" s="10" t="s">
        <v>534</v>
      </c>
      <c r="H3" s="21">
        <v>3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ht="90" x14ac:dyDescent="0.2">
      <c r="A15" s="18">
        <v>1122</v>
      </c>
      <c r="B15" s="16" t="s">
        <v>134</v>
      </c>
      <c r="C15" s="20">
        <v>-25219.279999999999</v>
      </c>
      <c r="D15" s="20">
        <v>15289.91</v>
      </c>
      <c r="E15" s="20">
        <v>102405.68</v>
      </c>
      <c r="F15" s="20">
        <v>132293.51</v>
      </c>
      <c r="G15" s="20">
        <v>249616.51</v>
      </c>
      <c r="H15" s="155" t="s">
        <v>589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0</v>
      </c>
      <c r="G16" s="20">
        <v>6720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155"/>
    </row>
    <row r="21" spans="1:8" ht="56.25" x14ac:dyDescent="0.2">
      <c r="A21" s="18">
        <v>1125</v>
      </c>
      <c r="B21" s="16" t="s">
        <v>142</v>
      </c>
      <c r="C21" s="20">
        <v>5300</v>
      </c>
      <c r="D21" s="20">
        <v>5300</v>
      </c>
      <c r="E21" s="20">
        <v>0</v>
      </c>
      <c r="F21" s="20">
        <v>0</v>
      </c>
      <c r="G21" s="20">
        <v>0</v>
      </c>
      <c r="H21" s="155" t="s">
        <v>590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f>SUM(C33:C37)</f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f>C42</f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f>SUM(C55:C61)</f>
        <v>0</v>
      </c>
      <c r="D54" s="20">
        <f>SUM(D55:D61)</f>
        <v>0</v>
      </c>
      <c r="E54" s="20">
        <f>SUM(E55:E61)</f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ht="22.5" x14ac:dyDescent="0.2">
      <c r="A62" s="18">
        <v>1240</v>
      </c>
      <c r="B62" s="16" t="s">
        <v>171</v>
      </c>
      <c r="C62" s="20">
        <f>SUM(C63:C70)</f>
        <v>972626.01</v>
      </c>
      <c r="D62" s="20">
        <f t="shared" ref="D62:E62" si="0">SUM(D63:D70)</f>
        <v>0</v>
      </c>
      <c r="E62" s="20">
        <f t="shared" si="0"/>
        <v>-492198.48000000004</v>
      </c>
      <c r="F62" s="16" t="s">
        <v>591</v>
      </c>
      <c r="G62" s="16" t="s">
        <v>592</v>
      </c>
      <c r="H62" s="155" t="s">
        <v>593</v>
      </c>
      <c r="I62" s="16" t="s">
        <v>594</v>
      </c>
    </row>
    <row r="63" spans="1:9" ht="22.5" x14ac:dyDescent="0.2">
      <c r="A63" s="18">
        <v>1241</v>
      </c>
      <c r="B63" s="16" t="s">
        <v>172</v>
      </c>
      <c r="C63" s="20">
        <v>144771.54</v>
      </c>
      <c r="D63" s="20">
        <v>0</v>
      </c>
      <c r="E63" s="20">
        <v>-65503.91</v>
      </c>
      <c r="F63" s="16" t="s">
        <v>591</v>
      </c>
      <c r="G63" s="16" t="s">
        <v>592</v>
      </c>
      <c r="H63" s="155" t="s">
        <v>593</v>
      </c>
      <c r="I63" s="16" t="s">
        <v>594</v>
      </c>
    </row>
    <row r="64" spans="1:9" ht="22.5" x14ac:dyDescent="0.2">
      <c r="A64" s="18">
        <v>1242</v>
      </c>
      <c r="B64" s="16" t="s">
        <v>173</v>
      </c>
      <c r="C64" s="20">
        <v>497536.47</v>
      </c>
      <c r="D64" s="20">
        <v>0</v>
      </c>
      <c r="E64" s="20">
        <v>-129042.63</v>
      </c>
      <c r="F64" s="16" t="s">
        <v>591</v>
      </c>
      <c r="G64" s="16" t="s">
        <v>592</v>
      </c>
      <c r="H64" s="155" t="s">
        <v>593</v>
      </c>
      <c r="I64" s="16" t="s">
        <v>594</v>
      </c>
    </row>
    <row r="65" spans="1:9" ht="15" x14ac:dyDescent="0.25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  <c r="F65"/>
      <c r="G65"/>
      <c r="H65"/>
      <c r="I65"/>
    </row>
    <row r="66" spans="1:9" ht="22.5" x14ac:dyDescent="0.2">
      <c r="A66" s="18">
        <v>1244</v>
      </c>
      <c r="B66" s="16" t="s">
        <v>175</v>
      </c>
      <c r="C66" s="20">
        <v>244020</v>
      </c>
      <c r="D66" s="20">
        <v>0</v>
      </c>
      <c r="E66" s="20">
        <v>-244020</v>
      </c>
      <c r="F66" s="16" t="s">
        <v>591</v>
      </c>
      <c r="G66" s="16" t="s">
        <v>592</v>
      </c>
      <c r="H66" s="155" t="s">
        <v>593</v>
      </c>
      <c r="I66" s="155" t="s">
        <v>595</v>
      </c>
    </row>
    <row r="67" spans="1:9" ht="15" x14ac:dyDescent="0.25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  <c r="F67"/>
      <c r="G67"/>
      <c r="H67"/>
      <c r="I67"/>
    </row>
    <row r="68" spans="1:9" ht="22.5" x14ac:dyDescent="0.2">
      <c r="A68" s="18">
        <v>1246</v>
      </c>
      <c r="B68" s="16" t="s">
        <v>177</v>
      </c>
      <c r="C68" s="20">
        <v>86298</v>
      </c>
      <c r="D68" s="20">
        <v>0</v>
      </c>
      <c r="E68" s="20">
        <v>-53631.94</v>
      </c>
      <c r="F68" s="16" t="s">
        <v>591</v>
      </c>
      <c r="G68" s="16" t="s">
        <v>592</v>
      </c>
      <c r="H68" s="155" t="s">
        <v>593</v>
      </c>
      <c r="I68" s="155" t="s">
        <v>596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f>SUM(C75:C79)</f>
        <v>0</v>
      </c>
      <c r="D74" s="20">
        <f>SUM(D75:D79)</f>
        <v>0</v>
      </c>
      <c r="E74" s="20">
        <f>SUM(E75:E79)</f>
        <v>0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f>SUM(C81:C86)</f>
        <v>0</v>
      </c>
      <c r="D80" s="20">
        <f>SUM(D81:D86)</f>
        <v>0</v>
      </c>
      <c r="E80" s="20">
        <f>SUM(E81:E86)</f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f>SUM(C91:C92)</f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f>SUM(C97:C100)</f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f>SUM(C104:C106)</f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ht="78.75" x14ac:dyDescent="0.2">
      <c r="A110" s="18">
        <v>2110</v>
      </c>
      <c r="B110" s="16" t="s">
        <v>204</v>
      </c>
      <c r="C110" s="20">
        <f>SUM(C111:C119)</f>
        <v>824125.94</v>
      </c>
      <c r="D110" s="20">
        <f>SUM(D111:D119)</f>
        <v>824125.94</v>
      </c>
      <c r="E110" s="20">
        <f>SUM(E111:E119)</f>
        <v>0</v>
      </c>
      <c r="F110" s="20">
        <f>SUM(F111:F119)</f>
        <v>0</v>
      </c>
      <c r="G110" s="20">
        <f>SUM(G111:G119)</f>
        <v>0</v>
      </c>
      <c r="H110" s="155" t="s">
        <v>597</v>
      </c>
    </row>
    <row r="111" spans="1:8" x14ac:dyDescent="0.2">
      <c r="A111" s="18">
        <v>2111</v>
      </c>
      <c r="B111" s="16" t="s">
        <v>205</v>
      </c>
      <c r="C111" s="20">
        <v>0</v>
      </c>
      <c r="D111" s="20">
        <f>C111</f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768852.12</v>
      </c>
      <c r="D112" s="20">
        <f t="shared" ref="D112:D119" si="1">C112</f>
        <v>768852.12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f t="shared" si="1"/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f t="shared" si="1"/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f t="shared" si="1"/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f t="shared" si="1"/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55273.82</v>
      </c>
      <c r="D117" s="20">
        <f t="shared" si="1"/>
        <v>55273.82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f t="shared" si="1"/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0</v>
      </c>
      <c r="D119" s="20">
        <f t="shared" si="1"/>
        <v>0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f>SUM(C121:C123)</f>
        <v>0</v>
      </c>
      <c r="D120" s="20">
        <f t="shared" ref="D120:G120" si="2">SUM(D121:D123)</f>
        <v>0</v>
      </c>
      <c r="E120" s="20">
        <f t="shared" si="2"/>
        <v>0</v>
      </c>
      <c r="F120" s="20">
        <f t="shared" si="2"/>
        <v>0</v>
      </c>
      <c r="G120" s="20">
        <f t="shared" si="2"/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f>C121</f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f t="shared" ref="D122:D123" si="3">C122</f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f t="shared" si="3"/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f>SUM(C128:C133)</f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f>SUM(C135:C140)</f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f>SUM(C147:C149)</f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D8" sqref="D8:E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0" t="s">
        <v>587</v>
      </c>
      <c r="B1" s="130"/>
      <c r="C1" s="130"/>
      <c r="D1" s="10" t="s">
        <v>532</v>
      </c>
      <c r="E1" s="21">
        <v>2022</v>
      </c>
    </row>
    <row r="2" spans="1:5" s="12" customFormat="1" ht="18.95" customHeight="1" x14ac:dyDescent="0.25">
      <c r="A2" s="130" t="s">
        <v>537</v>
      </c>
      <c r="B2" s="130"/>
      <c r="C2" s="130"/>
      <c r="D2" s="10" t="s">
        <v>533</v>
      </c>
      <c r="E2" s="21" t="s">
        <v>535</v>
      </c>
    </row>
    <row r="3" spans="1:5" s="12" customFormat="1" ht="18.95" customHeight="1" x14ac:dyDescent="0.25">
      <c r="A3" s="130" t="s">
        <v>588</v>
      </c>
      <c r="B3" s="130"/>
      <c r="C3" s="130"/>
      <c r="D3" s="10" t="s">
        <v>534</v>
      </c>
      <c r="E3" s="21">
        <v>3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2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ht="57.75" customHeight="1" x14ac:dyDescent="0.2">
      <c r="A8" s="46">
        <v>4100</v>
      </c>
      <c r="B8" s="47" t="s">
        <v>239</v>
      </c>
      <c r="C8" s="51">
        <f>SUM(C9+C19+C25+C28+C34+C37+C46)</f>
        <v>4725446.9800000004</v>
      </c>
      <c r="D8" s="156" t="s">
        <v>598</v>
      </c>
      <c r="E8" s="156"/>
    </row>
    <row r="9" spans="1:5" x14ac:dyDescent="0.2">
      <c r="A9" s="46">
        <v>4110</v>
      </c>
      <c r="B9" s="47" t="s">
        <v>240</v>
      </c>
      <c r="C9" s="51">
        <f>SUM(C10:C18)</f>
        <v>0</v>
      </c>
      <c r="D9" s="88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249</v>
      </c>
      <c r="C19" s="51">
        <f>SUM(C20:C24)</f>
        <v>0</v>
      </c>
      <c r="D19" s="88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254</v>
      </c>
      <c r="C25" s="51">
        <f>SUM(C26:C27)</f>
        <v>0</v>
      </c>
      <c r="D25" s="88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256</v>
      </c>
      <c r="C28" s="51">
        <f>SUM(C29:C33)</f>
        <v>0</v>
      </c>
      <c r="D28" s="88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431</v>
      </c>
      <c r="C34" s="51">
        <f>SUM(C35:C36)</f>
        <v>212129.33</v>
      </c>
      <c r="D34" s="88"/>
      <c r="E34" s="45"/>
    </row>
    <row r="35" spans="1:5" x14ac:dyDescent="0.2">
      <c r="A35" s="46">
        <v>4151</v>
      </c>
      <c r="B35" s="47" t="s">
        <v>431</v>
      </c>
      <c r="C35" s="51">
        <v>212129.33</v>
      </c>
      <c r="D35" s="88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433</v>
      </c>
      <c r="C37" s="51">
        <f>SUM(C38:C45)</f>
        <v>0</v>
      </c>
      <c r="D37" s="88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527</v>
      </c>
      <c r="C46" s="51">
        <f>SUM(C47:C54)</f>
        <v>4513317.6500000004</v>
      </c>
      <c r="D46" s="88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437</v>
      </c>
      <c r="C49" s="51">
        <v>4513317.6500000004</v>
      </c>
      <c r="D49" s="88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f>+C59+C65</f>
        <v>5249257.47</v>
      </c>
      <c r="D58" s="88"/>
      <c r="E58" s="45"/>
    </row>
    <row r="59" spans="1:5" ht="22.5" x14ac:dyDescent="0.2">
      <c r="A59" s="46">
        <v>4210</v>
      </c>
      <c r="B59" s="48" t="s">
        <v>444</v>
      </c>
      <c r="C59" s="51">
        <f>SUM(C60:C64)</f>
        <v>0</v>
      </c>
      <c r="D59" s="88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270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271</v>
      </c>
      <c r="C65" s="51">
        <f>SUM(C66:C69)</f>
        <v>5249257.47</v>
      </c>
      <c r="D65" s="88"/>
      <c r="E65" s="45"/>
    </row>
    <row r="66" spans="1:5" x14ac:dyDescent="0.2">
      <c r="A66" s="46">
        <v>4221</v>
      </c>
      <c r="B66" s="47" t="s">
        <v>272</v>
      </c>
      <c r="C66" s="51">
        <v>5249257.47</v>
      </c>
      <c r="D66" s="88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f>C74+C77+C83+C85+C87</f>
        <v>0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f>SUM(C75:C76)</f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f>SUM(C78:C82)</f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f>SUM(C84)</f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f>SUM(C86)</f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f>SUM(C88:C94)</f>
        <v>0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0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f>C99+C127+C160+C170+C185+C218</f>
        <v>9149689.2999999989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f>C100+C107+C117</f>
        <v>7992388.8099999987</v>
      </c>
      <c r="D99" s="53">
        <f>C99/$C$98</f>
        <v>0.87351477716297965</v>
      </c>
      <c r="E99" s="52"/>
    </row>
    <row r="100" spans="1:5" x14ac:dyDescent="0.2">
      <c r="A100" s="50">
        <v>5110</v>
      </c>
      <c r="B100" s="47" t="s">
        <v>295</v>
      </c>
      <c r="C100" s="51">
        <f>SUM(C101:C106)</f>
        <v>4945106.9399999995</v>
      </c>
      <c r="D100" s="53">
        <f t="shared" ref="D100:D163" si="0">C100/$C$98</f>
        <v>0.54046719815939548</v>
      </c>
      <c r="E100" s="52"/>
    </row>
    <row r="101" spans="1:5" x14ac:dyDescent="0.2">
      <c r="A101" s="50">
        <v>5111</v>
      </c>
      <c r="B101" s="47" t="s">
        <v>296</v>
      </c>
      <c r="C101" s="51">
        <v>2132654.38</v>
      </c>
      <c r="D101" s="53">
        <f t="shared" si="0"/>
        <v>0.2330848961177294</v>
      </c>
      <c r="E101" s="52"/>
    </row>
    <row r="102" spans="1:5" x14ac:dyDescent="0.2">
      <c r="A102" s="50">
        <v>5112</v>
      </c>
      <c r="B102" s="47" t="s">
        <v>297</v>
      </c>
      <c r="C102" s="51">
        <v>73702.3</v>
      </c>
      <c r="D102" s="53">
        <f t="shared" si="0"/>
        <v>8.0551696984945721E-3</v>
      </c>
      <c r="E102" s="52"/>
    </row>
    <row r="103" spans="1:5" x14ac:dyDescent="0.2">
      <c r="A103" s="50">
        <v>5113</v>
      </c>
      <c r="B103" s="47" t="s">
        <v>298</v>
      </c>
      <c r="C103" s="51">
        <v>208934.35</v>
      </c>
      <c r="D103" s="53">
        <f t="shared" si="0"/>
        <v>2.2835130587439731E-2</v>
      </c>
      <c r="E103" s="52"/>
    </row>
    <row r="104" spans="1:5" x14ac:dyDescent="0.2">
      <c r="A104" s="50">
        <v>5114</v>
      </c>
      <c r="B104" s="47" t="s">
        <v>299</v>
      </c>
      <c r="C104" s="51">
        <v>1165853.18</v>
      </c>
      <c r="D104" s="53">
        <f t="shared" si="0"/>
        <v>0.12741997479630265</v>
      </c>
      <c r="E104" s="52"/>
    </row>
    <row r="105" spans="1:5" x14ac:dyDescent="0.2">
      <c r="A105" s="50">
        <v>5115</v>
      </c>
      <c r="B105" s="47" t="s">
        <v>300</v>
      </c>
      <c r="C105" s="51">
        <v>1363962.73</v>
      </c>
      <c r="D105" s="53">
        <f t="shared" si="0"/>
        <v>0.14907202695942912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f t="shared" si="0"/>
        <v>0</v>
      </c>
      <c r="E106" s="52"/>
    </row>
    <row r="107" spans="1:5" x14ac:dyDescent="0.2">
      <c r="A107" s="50">
        <v>5120</v>
      </c>
      <c r="B107" s="47" t="s">
        <v>302</v>
      </c>
      <c r="C107" s="51">
        <f>SUM(C108:C116)</f>
        <v>567247.27</v>
      </c>
      <c r="D107" s="53">
        <f t="shared" si="0"/>
        <v>6.1996342323886351E-2</v>
      </c>
      <c r="E107" s="52"/>
    </row>
    <row r="108" spans="1:5" x14ac:dyDescent="0.2">
      <c r="A108" s="50">
        <v>5121</v>
      </c>
      <c r="B108" s="47" t="s">
        <v>303</v>
      </c>
      <c r="C108" s="51">
        <v>120974.66</v>
      </c>
      <c r="D108" s="53">
        <f t="shared" si="0"/>
        <v>1.3221723277532496E-2</v>
      </c>
      <c r="E108" s="52"/>
    </row>
    <row r="109" spans="1:5" x14ac:dyDescent="0.2">
      <c r="A109" s="50">
        <v>5122</v>
      </c>
      <c r="B109" s="47" t="s">
        <v>304</v>
      </c>
      <c r="C109" s="51">
        <v>14263.79</v>
      </c>
      <c r="D109" s="53">
        <f t="shared" si="0"/>
        <v>1.5589370887162258E-3</v>
      </c>
      <c r="E109" s="52"/>
    </row>
    <row r="110" spans="1:5" x14ac:dyDescent="0.2">
      <c r="A110" s="50">
        <v>5123</v>
      </c>
      <c r="B110" s="47" t="s">
        <v>305</v>
      </c>
      <c r="C110" s="51">
        <v>0</v>
      </c>
      <c r="D110" s="53">
        <f t="shared" si="0"/>
        <v>0</v>
      </c>
      <c r="E110" s="52"/>
    </row>
    <row r="111" spans="1:5" x14ac:dyDescent="0.2">
      <c r="A111" s="50">
        <v>5124</v>
      </c>
      <c r="B111" s="47" t="s">
        <v>306</v>
      </c>
      <c r="C111" s="51">
        <v>10370</v>
      </c>
      <c r="D111" s="53">
        <f t="shared" si="0"/>
        <v>1.1333718184288512E-3</v>
      </c>
      <c r="E111" s="52"/>
    </row>
    <row r="112" spans="1:5" x14ac:dyDescent="0.2">
      <c r="A112" s="50">
        <v>5125</v>
      </c>
      <c r="B112" s="47" t="s">
        <v>307</v>
      </c>
      <c r="C112" s="51">
        <v>839.02</v>
      </c>
      <c r="D112" s="53">
        <f t="shared" si="0"/>
        <v>9.1699288630489359E-5</v>
      </c>
      <c r="E112" s="52"/>
    </row>
    <row r="113" spans="1:5" x14ac:dyDescent="0.2">
      <c r="A113" s="50">
        <v>5126</v>
      </c>
      <c r="B113" s="47" t="s">
        <v>308</v>
      </c>
      <c r="C113" s="51">
        <v>45118.39</v>
      </c>
      <c r="D113" s="53">
        <f t="shared" si="0"/>
        <v>4.9311390278574821E-3</v>
      </c>
      <c r="E113" s="52"/>
    </row>
    <row r="114" spans="1:5" x14ac:dyDescent="0.2">
      <c r="A114" s="50">
        <v>5127</v>
      </c>
      <c r="B114" s="47" t="s">
        <v>309</v>
      </c>
      <c r="C114" s="51">
        <v>367375.89</v>
      </c>
      <c r="D114" s="53">
        <f t="shared" si="0"/>
        <v>4.0151733895488678E-2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f t="shared" si="0"/>
        <v>0</v>
      </c>
      <c r="E115" s="52"/>
    </row>
    <row r="116" spans="1:5" x14ac:dyDescent="0.2">
      <c r="A116" s="50">
        <v>5129</v>
      </c>
      <c r="B116" s="47" t="s">
        <v>311</v>
      </c>
      <c r="C116" s="51">
        <v>8305.52</v>
      </c>
      <c r="D116" s="53">
        <f t="shared" si="0"/>
        <v>9.0773792723213031E-4</v>
      </c>
      <c r="E116" s="52"/>
    </row>
    <row r="117" spans="1:5" x14ac:dyDescent="0.2">
      <c r="A117" s="50">
        <v>5130</v>
      </c>
      <c r="B117" s="47" t="s">
        <v>312</v>
      </c>
      <c r="C117" s="51">
        <f>SUM(C118:C126)</f>
        <v>2480034.6</v>
      </c>
      <c r="D117" s="53">
        <f t="shared" si="0"/>
        <v>0.27105123667969799</v>
      </c>
      <c r="E117" s="52"/>
    </row>
    <row r="118" spans="1:5" x14ac:dyDescent="0.2">
      <c r="A118" s="50">
        <v>5131</v>
      </c>
      <c r="B118" s="47" t="s">
        <v>313</v>
      </c>
      <c r="C118" s="51">
        <v>323422.71000000002</v>
      </c>
      <c r="D118" s="53">
        <f t="shared" si="0"/>
        <v>3.5347944547144357E-2</v>
      </c>
      <c r="E118" s="52"/>
    </row>
    <row r="119" spans="1:5" x14ac:dyDescent="0.2">
      <c r="A119" s="50">
        <v>5132</v>
      </c>
      <c r="B119" s="47" t="s">
        <v>314</v>
      </c>
      <c r="C119" s="51">
        <v>0</v>
      </c>
      <c r="D119" s="53">
        <f t="shared" si="0"/>
        <v>0</v>
      </c>
      <c r="E119" s="52"/>
    </row>
    <row r="120" spans="1:5" x14ac:dyDescent="0.2">
      <c r="A120" s="50">
        <v>5133</v>
      </c>
      <c r="B120" s="47" t="s">
        <v>315</v>
      </c>
      <c r="C120" s="51">
        <v>150475.20000000001</v>
      </c>
      <c r="D120" s="53">
        <f t="shared" si="0"/>
        <v>1.6445935492039061E-2</v>
      </c>
      <c r="E120" s="52"/>
    </row>
    <row r="121" spans="1:5" x14ac:dyDescent="0.2">
      <c r="A121" s="50">
        <v>5134</v>
      </c>
      <c r="B121" s="47" t="s">
        <v>316</v>
      </c>
      <c r="C121" s="51">
        <v>3915</v>
      </c>
      <c r="D121" s="53">
        <f t="shared" si="0"/>
        <v>4.2788338178871284E-4</v>
      </c>
      <c r="E121" s="52"/>
    </row>
    <row r="122" spans="1:5" x14ac:dyDescent="0.2">
      <c r="A122" s="50">
        <v>5135</v>
      </c>
      <c r="B122" s="47" t="s">
        <v>317</v>
      </c>
      <c r="C122" s="51">
        <v>1871901.81</v>
      </c>
      <c r="D122" s="53">
        <f t="shared" si="0"/>
        <v>0.20458637978013092</v>
      </c>
      <c r="E122" s="52"/>
    </row>
    <row r="123" spans="1:5" x14ac:dyDescent="0.2">
      <c r="A123" s="50">
        <v>5136</v>
      </c>
      <c r="B123" s="47" t="s">
        <v>318</v>
      </c>
      <c r="C123" s="51">
        <v>66136</v>
      </c>
      <c r="D123" s="53">
        <f t="shared" si="0"/>
        <v>7.2282235856905011E-3</v>
      </c>
      <c r="E123" s="52"/>
    </row>
    <row r="124" spans="1:5" x14ac:dyDescent="0.2">
      <c r="A124" s="50">
        <v>5137</v>
      </c>
      <c r="B124" s="47" t="s">
        <v>319</v>
      </c>
      <c r="C124" s="51">
        <v>5659.88</v>
      </c>
      <c r="D124" s="53">
        <f t="shared" si="0"/>
        <v>6.1858712513877389E-4</v>
      </c>
      <c r="E124" s="52"/>
    </row>
    <row r="125" spans="1:5" x14ac:dyDescent="0.2">
      <c r="A125" s="50">
        <v>5138</v>
      </c>
      <c r="B125" s="47" t="s">
        <v>320</v>
      </c>
      <c r="C125" s="51">
        <v>0</v>
      </c>
      <c r="D125" s="53">
        <f t="shared" si="0"/>
        <v>0</v>
      </c>
      <c r="E125" s="52"/>
    </row>
    <row r="126" spans="1:5" x14ac:dyDescent="0.2">
      <c r="A126" s="50">
        <v>5139</v>
      </c>
      <c r="B126" s="47" t="s">
        <v>321</v>
      </c>
      <c r="C126" s="51">
        <v>58524</v>
      </c>
      <c r="D126" s="53">
        <f t="shared" si="0"/>
        <v>6.396282767765678E-3</v>
      </c>
      <c r="E126" s="52"/>
    </row>
    <row r="127" spans="1:5" x14ac:dyDescent="0.2">
      <c r="A127" s="50">
        <v>5200</v>
      </c>
      <c r="B127" s="47" t="s">
        <v>322</v>
      </c>
      <c r="C127" s="51">
        <f>C128+C131+C134+C137+C142+C146+C149+C151+C157</f>
        <v>1157300.49</v>
      </c>
      <c r="D127" s="53">
        <f t="shared" si="0"/>
        <v>0.12648522283702029</v>
      </c>
      <c r="E127" s="52"/>
    </row>
    <row r="128" spans="1:5" x14ac:dyDescent="0.2">
      <c r="A128" s="50">
        <v>5210</v>
      </c>
      <c r="B128" s="47" t="s">
        <v>323</v>
      </c>
      <c r="C128" s="51">
        <f>SUM(C129:C130)</f>
        <v>0</v>
      </c>
      <c r="D128" s="53">
        <f t="shared" si="0"/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f t="shared" si="0"/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f t="shared" si="0"/>
        <v>0</v>
      </c>
      <c r="E130" s="52"/>
    </row>
    <row r="131" spans="1:5" x14ac:dyDescent="0.2">
      <c r="A131" s="50">
        <v>5220</v>
      </c>
      <c r="B131" s="47" t="s">
        <v>326</v>
      </c>
      <c r="C131" s="51">
        <f>SUM(C132:C133)</f>
        <v>0</v>
      </c>
      <c r="D131" s="53">
        <f t="shared" si="0"/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f t="shared" si="0"/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f t="shared" si="0"/>
        <v>0</v>
      </c>
      <c r="E133" s="52"/>
    </row>
    <row r="134" spans="1:5" x14ac:dyDescent="0.2">
      <c r="A134" s="50">
        <v>5230</v>
      </c>
      <c r="B134" s="47" t="s">
        <v>273</v>
      </c>
      <c r="C134" s="51">
        <f>SUM(C135:C136)</f>
        <v>0</v>
      </c>
      <c r="D134" s="53">
        <f t="shared" si="0"/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f t="shared" si="0"/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f t="shared" si="0"/>
        <v>0</v>
      </c>
      <c r="E136" s="52"/>
    </row>
    <row r="137" spans="1:5" x14ac:dyDescent="0.2">
      <c r="A137" s="50">
        <v>5240</v>
      </c>
      <c r="B137" s="47" t="s">
        <v>274</v>
      </c>
      <c r="C137" s="51">
        <f>SUM(C138:C141)</f>
        <v>1157300.49</v>
      </c>
      <c r="D137" s="53">
        <f t="shared" si="0"/>
        <v>0.12648522283702029</v>
      </c>
      <c r="E137" s="52"/>
    </row>
    <row r="138" spans="1:5" x14ac:dyDescent="0.2">
      <c r="A138" s="50">
        <v>5241</v>
      </c>
      <c r="B138" s="47" t="s">
        <v>331</v>
      </c>
      <c r="C138" s="51">
        <v>932951.49</v>
      </c>
      <c r="D138" s="53">
        <f t="shared" si="0"/>
        <v>0.10196537384061774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f t="shared" si="0"/>
        <v>0</v>
      </c>
      <c r="E139" s="52"/>
    </row>
    <row r="140" spans="1:5" x14ac:dyDescent="0.2">
      <c r="A140" s="50">
        <v>5243</v>
      </c>
      <c r="B140" s="47" t="s">
        <v>333</v>
      </c>
      <c r="C140" s="51">
        <v>224349</v>
      </c>
      <c r="D140" s="53">
        <f t="shared" si="0"/>
        <v>2.4519848996402537E-2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f t="shared" si="0"/>
        <v>0</v>
      </c>
      <c r="E141" s="52"/>
    </row>
    <row r="142" spans="1:5" x14ac:dyDescent="0.2">
      <c r="A142" s="50">
        <v>5250</v>
      </c>
      <c r="B142" s="47" t="s">
        <v>275</v>
      </c>
      <c r="C142" s="51">
        <f>SUM(C143:C145)</f>
        <v>0</v>
      </c>
      <c r="D142" s="53">
        <f t="shared" si="0"/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f t="shared" si="0"/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f t="shared" si="0"/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f t="shared" si="0"/>
        <v>0</v>
      </c>
      <c r="E145" s="52"/>
    </row>
    <row r="146" spans="1:5" x14ac:dyDescent="0.2">
      <c r="A146" s="50">
        <v>5260</v>
      </c>
      <c r="B146" s="47" t="s">
        <v>338</v>
      </c>
      <c r="C146" s="51">
        <f>SUM(C147:C148)</f>
        <v>0</v>
      </c>
      <c r="D146" s="53">
        <f t="shared" si="0"/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f t="shared" si="0"/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f t="shared" si="0"/>
        <v>0</v>
      </c>
      <c r="E148" s="52"/>
    </row>
    <row r="149" spans="1:5" x14ac:dyDescent="0.2">
      <c r="A149" s="50">
        <v>5270</v>
      </c>
      <c r="B149" s="47" t="s">
        <v>341</v>
      </c>
      <c r="C149" s="51">
        <f>SUM(C150)</f>
        <v>0</v>
      </c>
      <c r="D149" s="53">
        <f t="shared" si="0"/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f t="shared" si="0"/>
        <v>0</v>
      </c>
      <c r="E150" s="52"/>
    </row>
    <row r="151" spans="1:5" x14ac:dyDescent="0.2">
      <c r="A151" s="50">
        <v>5280</v>
      </c>
      <c r="B151" s="47" t="s">
        <v>343</v>
      </c>
      <c r="C151" s="51">
        <f>SUM(C152:C156)</f>
        <v>0</v>
      </c>
      <c r="D151" s="53">
        <f t="shared" si="0"/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f t="shared" si="0"/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f t="shared" si="0"/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f t="shared" si="0"/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f t="shared" si="0"/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f t="shared" si="0"/>
        <v>0</v>
      </c>
      <c r="E156" s="52"/>
    </row>
    <row r="157" spans="1:5" x14ac:dyDescent="0.2">
      <c r="A157" s="50">
        <v>5290</v>
      </c>
      <c r="B157" s="47" t="s">
        <v>349</v>
      </c>
      <c r="C157" s="51">
        <f>SUM(C158:C159)</f>
        <v>0</v>
      </c>
      <c r="D157" s="53">
        <f t="shared" si="0"/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f t="shared" si="0"/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f t="shared" si="0"/>
        <v>0</v>
      </c>
      <c r="E159" s="52"/>
    </row>
    <row r="160" spans="1:5" x14ac:dyDescent="0.2">
      <c r="A160" s="50">
        <v>5300</v>
      </c>
      <c r="B160" s="47" t="s">
        <v>352</v>
      </c>
      <c r="C160" s="51">
        <f>C161+C164+C167</f>
        <v>0</v>
      </c>
      <c r="D160" s="53">
        <f t="shared" si="0"/>
        <v>0</v>
      </c>
      <c r="E160" s="52"/>
    </row>
    <row r="161" spans="1:5" x14ac:dyDescent="0.2">
      <c r="A161" s="50">
        <v>5310</v>
      </c>
      <c r="B161" s="47" t="s">
        <v>268</v>
      </c>
      <c r="C161" s="51">
        <f>C162+C163</f>
        <v>0</v>
      </c>
      <c r="D161" s="53">
        <f t="shared" si="0"/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f t="shared" si="0"/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f t="shared" si="0"/>
        <v>0</v>
      </c>
      <c r="E163" s="52"/>
    </row>
    <row r="164" spans="1:5" x14ac:dyDescent="0.2">
      <c r="A164" s="50">
        <v>5320</v>
      </c>
      <c r="B164" s="47" t="s">
        <v>269</v>
      </c>
      <c r="C164" s="51">
        <f>SUM(C165:C166)</f>
        <v>0</v>
      </c>
      <c r="D164" s="53">
        <f t="shared" ref="D164:D220" si="1">C164/$C$98</f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f t="shared" si="1"/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f t="shared" si="1"/>
        <v>0</v>
      </c>
      <c r="E166" s="52"/>
    </row>
    <row r="167" spans="1:5" x14ac:dyDescent="0.2">
      <c r="A167" s="50">
        <v>5330</v>
      </c>
      <c r="B167" s="47" t="s">
        <v>270</v>
      </c>
      <c r="C167" s="51">
        <f>SUM(C168:C169)</f>
        <v>0</v>
      </c>
      <c r="D167" s="53">
        <f t="shared" si="1"/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f t="shared" si="1"/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f t="shared" si="1"/>
        <v>0</v>
      </c>
      <c r="E169" s="52"/>
    </row>
    <row r="170" spans="1:5" x14ac:dyDescent="0.2">
      <c r="A170" s="50">
        <v>5400</v>
      </c>
      <c r="B170" s="47" t="s">
        <v>359</v>
      </c>
      <c r="C170" s="51">
        <f>C171+C174+C177+C180+C182</f>
        <v>0</v>
      </c>
      <c r="D170" s="53">
        <f t="shared" si="1"/>
        <v>0</v>
      </c>
      <c r="E170" s="52"/>
    </row>
    <row r="171" spans="1:5" x14ac:dyDescent="0.2">
      <c r="A171" s="50">
        <v>5410</v>
      </c>
      <c r="B171" s="47" t="s">
        <v>360</v>
      </c>
      <c r="C171" s="51">
        <f>SUM(C172:C173)</f>
        <v>0</v>
      </c>
      <c r="D171" s="53">
        <f t="shared" si="1"/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f t="shared" si="1"/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f t="shared" si="1"/>
        <v>0</v>
      </c>
      <c r="E173" s="52"/>
    </row>
    <row r="174" spans="1:5" x14ac:dyDescent="0.2">
      <c r="A174" s="50">
        <v>5420</v>
      </c>
      <c r="B174" s="47" t="s">
        <v>363</v>
      </c>
      <c r="C174" s="51">
        <f>SUM(C175:C176)</f>
        <v>0</v>
      </c>
      <c r="D174" s="53">
        <f t="shared" si="1"/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f t="shared" si="1"/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f t="shared" si="1"/>
        <v>0</v>
      </c>
      <c r="E176" s="52"/>
    </row>
    <row r="177" spans="1:5" x14ac:dyDescent="0.2">
      <c r="A177" s="50">
        <v>5430</v>
      </c>
      <c r="B177" s="47" t="s">
        <v>366</v>
      </c>
      <c r="C177" s="51">
        <f>SUM(C178:C179)</f>
        <v>0</v>
      </c>
      <c r="D177" s="53">
        <f t="shared" si="1"/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f t="shared" si="1"/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f t="shared" si="1"/>
        <v>0</v>
      </c>
      <c r="E179" s="52"/>
    </row>
    <row r="180" spans="1:5" x14ac:dyDescent="0.2">
      <c r="A180" s="50">
        <v>5440</v>
      </c>
      <c r="B180" s="47" t="s">
        <v>369</v>
      </c>
      <c r="C180" s="51">
        <f>SUM(C181)</f>
        <v>0</v>
      </c>
      <c r="D180" s="53">
        <f t="shared" si="1"/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f t="shared" si="1"/>
        <v>0</v>
      </c>
      <c r="E181" s="52"/>
    </row>
    <row r="182" spans="1:5" x14ac:dyDescent="0.2">
      <c r="A182" s="50">
        <v>5450</v>
      </c>
      <c r="B182" s="47" t="s">
        <v>370</v>
      </c>
      <c r="C182" s="51">
        <f>SUM(C183:C184)</f>
        <v>0</v>
      </c>
      <c r="D182" s="53">
        <f t="shared" si="1"/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f t="shared" si="1"/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f t="shared" si="1"/>
        <v>0</v>
      </c>
      <c r="E184" s="52"/>
    </row>
    <row r="185" spans="1:5" x14ac:dyDescent="0.2">
      <c r="A185" s="50">
        <v>5500</v>
      </c>
      <c r="B185" s="47" t="s">
        <v>373</v>
      </c>
      <c r="C185" s="51">
        <f>C186+C195+C198+C204+C206+C208</f>
        <v>0</v>
      </c>
      <c r="D185" s="53">
        <f t="shared" si="1"/>
        <v>0</v>
      </c>
      <c r="E185" s="52"/>
    </row>
    <row r="186" spans="1:5" x14ac:dyDescent="0.2">
      <c r="A186" s="50">
        <v>5510</v>
      </c>
      <c r="B186" s="47" t="s">
        <v>374</v>
      </c>
      <c r="C186" s="51">
        <f>SUM(C187:C194)</f>
        <v>0</v>
      </c>
      <c r="D186" s="53">
        <f t="shared" si="1"/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f t="shared" si="1"/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f t="shared" si="1"/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f t="shared" si="1"/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f t="shared" si="1"/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f t="shared" si="1"/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f t="shared" si="1"/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f t="shared" si="1"/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f t="shared" si="1"/>
        <v>0</v>
      </c>
      <c r="E194" s="52"/>
    </row>
    <row r="195" spans="1:5" x14ac:dyDescent="0.2">
      <c r="A195" s="50">
        <v>5520</v>
      </c>
      <c r="B195" s="47" t="s">
        <v>44</v>
      </c>
      <c r="C195" s="51">
        <f>SUM(C196:C197)</f>
        <v>0</v>
      </c>
      <c r="D195" s="53">
        <f t="shared" si="1"/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f t="shared" si="1"/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f t="shared" si="1"/>
        <v>0</v>
      </c>
      <c r="E197" s="52"/>
    </row>
    <row r="198" spans="1:5" x14ac:dyDescent="0.2">
      <c r="A198" s="50">
        <v>5530</v>
      </c>
      <c r="B198" s="47" t="s">
        <v>384</v>
      </c>
      <c r="C198" s="51">
        <f>SUM(C199:C203)</f>
        <v>0</v>
      </c>
      <c r="D198" s="53">
        <f t="shared" si="1"/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f t="shared" si="1"/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f t="shared" si="1"/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f t="shared" si="1"/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f t="shared" si="1"/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f t="shared" si="1"/>
        <v>0</v>
      </c>
      <c r="E203" s="52"/>
    </row>
    <row r="204" spans="1:5" x14ac:dyDescent="0.2">
      <c r="A204" s="50">
        <v>5540</v>
      </c>
      <c r="B204" s="47" t="s">
        <v>390</v>
      </c>
      <c r="C204" s="51">
        <f>SUM(C205)</f>
        <v>0</v>
      </c>
      <c r="D204" s="53">
        <f t="shared" si="1"/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f t="shared" si="1"/>
        <v>0</v>
      </c>
      <c r="E205" s="52"/>
    </row>
    <row r="206" spans="1:5" x14ac:dyDescent="0.2">
      <c r="A206" s="50">
        <v>5550</v>
      </c>
      <c r="B206" s="47" t="s">
        <v>391</v>
      </c>
      <c r="C206" s="51">
        <f>C207</f>
        <v>0</v>
      </c>
      <c r="D206" s="53">
        <f t="shared" si="1"/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f t="shared" si="1"/>
        <v>0</v>
      </c>
      <c r="E207" s="52"/>
    </row>
    <row r="208" spans="1:5" x14ac:dyDescent="0.2">
      <c r="A208" s="50">
        <v>5590</v>
      </c>
      <c r="B208" s="47" t="s">
        <v>392</v>
      </c>
      <c r="C208" s="51">
        <f>SUM(C209:C217)</f>
        <v>0</v>
      </c>
      <c r="D208" s="53">
        <f t="shared" si="1"/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f t="shared" si="1"/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f t="shared" si="1"/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f t="shared" si="1"/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f t="shared" si="1"/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f t="shared" si="1"/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f t="shared" si="1"/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f t="shared" si="1"/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f t="shared" si="1"/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f t="shared" si="1"/>
        <v>0</v>
      </c>
      <c r="E217" s="52"/>
    </row>
    <row r="218" spans="1:5" x14ac:dyDescent="0.2">
      <c r="A218" s="50">
        <v>5600</v>
      </c>
      <c r="B218" s="47" t="s">
        <v>43</v>
      </c>
      <c r="C218" s="51">
        <f>C219</f>
        <v>0</v>
      </c>
      <c r="D218" s="53">
        <f t="shared" si="1"/>
        <v>0</v>
      </c>
      <c r="E218" s="52"/>
    </row>
    <row r="219" spans="1:5" x14ac:dyDescent="0.2">
      <c r="A219" s="50">
        <v>5610</v>
      </c>
      <c r="B219" s="47" t="s">
        <v>400</v>
      </c>
      <c r="C219" s="51">
        <f>C220</f>
        <v>0</v>
      </c>
      <c r="D219" s="53">
        <f t="shared" si="1"/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f t="shared" si="1"/>
        <v>0</v>
      </c>
      <c r="E220" s="52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4" t="s">
        <v>587</v>
      </c>
      <c r="B1" s="134"/>
      <c r="C1" s="134"/>
      <c r="D1" s="23" t="s">
        <v>532</v>
      </c>
      <c r="E1" s="24">
        <v>2022</v>
      </c>
    </row>
    <row r="2" spans="1:5" ht="18.95" customHeight="1" x14ac:dyDescent="0.2">
      <c r="A2" s="134" t="s">
        <v>538</v>
      </c>
      <c r="B2" s="134"/>
      <c r="C2" s="134"/>
      <c r="D2" s="23" t="s">
        <v>533</v>
      </c>
      <c r="E2" s="24" t="s">
        <v>535</v>
      </c>
    </row>
    <row r="3" spans="1:5" ht="18.95" customHeight="1" x14ac:dyDescent="0.2">
      <c r="A3" s="134" t="s">
        <v>588</v>
      </c>
      <c r="B3" s="134"/>
      <c r="C3" s="134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0</v>
      </c>
    </row>
    <row r="9" spans="1:5" x14ac:dyDescent="0.2">
      <c r="A9" s="29">
        <v>3120</v>
      </c>
      <c r="B9" s="25" t="s">
        <v>402</v>
      </c>
      <c r="C9" s="30">
        <v>244020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825015.15</v>
      </c>
    </row>
    <row r="15" spans="1:5" x14ac:dyDescent="0.2">
      <c r="A15" s="29">
        <v>3220</v>
      </c>
      <c r="B15" s="25" t="s">
        <v>406</v>
      </c>
      <c r="C15" s="30">
        <v>953209.74</v>
      </c>
    </row>
    <row r="16" spans="1:5" x14ac:dyDescent="0.2">
      <c r="A16" s="29">
        <v>3230</v>
      </c>
      <c r="B16" s="25" t="s">
        <v>407</v>
      </c>
      <c r="C16" s="30">
        <f>SUM(C17:C20)</f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f>SUM(C22:C24)</f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f>SUM(C26:C27)</f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4" t="s">
        <v>587</v>
      </c>
      <c r="B1" s="134"/>
      <c r="C1" s="134"/>
      <c r="D1" s="23" t="s">
        <v>532</v>
      </c>
      <c r="E1" s="24">
        <v>2022</v>
      </c>
    </row>
    <row r="2" spans="1:5" s="31" customFormat="1" ht="18.95" customHeight="1" x14ac:dyDescent="0.25">
      <c r="A2" s="134" t="s">
        <v>539</v>
      </c>
      <c r="B2" s="134"/>
      <c r="C2" s="134"/>
      <c r="D2" s="23" t="s">
        <v>533</v>
      </c>
      <c r="E2" s="24" t="s">
        <v>535</v>
      </c>
    </row>
    <row r="3" spans="1:5" s="31" customFormat="1" ht="18.95" customHeight="1" x14ac:dyDescent="0.25">
      <c r="A3" s="134" t="s">
        <v>588</v>
      </c>
      <c r="B3" s="134"/>
      <c r="C3" s="134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94">
        <v>2022</v>
      </c>
      <c r="D7" s="94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421</v>
      </c>
      <c r="C10" s="30">
        <v>2385862.58</v>
      </c>
      <c r="D10" s="30">
        <v>2423624.46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554</v>
      </c>
      <c r="C15" s="100">
        <f>SUM(C8:C14)</f>
        <v>2385862.58</v>
      </c>
      <c r="D15" s="100">
        <f>SUM(D8:D14)</f>
        <v>2423624.46</v>
      </c>
    </row>
    <row r="18" spans="1:5" x14ac:dyDescent="0.2">
      <c r="A18" s="27" t="s">
        <v>119</v>
      </c>
      <c r="B18" s="27"/>
      <c r="C18" s="27"/>
      <c r="D18" s="27"/>
      <c r="E18" s="95"/>
    </row>
    <row r="19" spans="1:5" x14ac:dyDescent="0.2">
      <c r="A19" s="28" t="s">
        <v>94</v>
      </c>
      <c r="B19" s="28" t="s">
        <v>576</v>
      </c>
      <c r="C19" s="109" t="s">
        <v>575</v>
      </c>
      <c r="D19" s="109" t="s">
        <v>122</v>
      </c>
      <c r="E19" s="95"/>
    </row>
    <row r="20" spans="1:5" x14ac:dyDescent="0.2">
      <c r="A20" s="98">
        <v>1230</v>
      </c>
      <c r="B20" s="99" t="s">
        <v>163</v>
      </c>
      <c r="C20" s="100">
        <f>SUM(C21:C27)</f>
        <v>0</v>
      </c>
      <c r="D20" s="100">
        <f>SUM(D21:D27)</f>
        <v>0</v>
      </c>
      <c r="E20" s="95"/>
    </row>
    <row r="21" spans="1:5" x14ac:dyDescent="0.2">
      <c r="A21" s="29">
        <v>1231</v>
      </c>
      <c r="B21" s="25" t="s">
        <v>164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165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166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167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168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169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170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171</v>
      </c>
      <c r="C28" s="100">
        <f>SUM(C29:C36)</f>
        <v>22701.42</v>
      </c>
      <c r="D28" s="100">
        <f>SUM(D29:D36)</f>
        <v>22701.42</v>
      </c>
      <c r="E28" s="95"/>
    </row>
    <row r="29" spans="1:5" x14ac:dyDescent="0.2">
      <c r="A29" s="29">
        <v>1241</v>
      </c>
      <c r="B29" s="25" t="s">
        <v>172</v>
      </c>
      <c r="C29" s="30">
        <v>22701.42</v>
      </c>
      <c r="D29" s="97">
        <v>22701.42</v>
      </c>
      <c r="E29" s="95"/>
    </row>
    <row r="30" spans="1:5" x14ac:dyDescent="0.2">
      <c r="A30" s="29">
        <v>1242</v>
      </c>
      <c r="B30" s="25" t="s">
        <v>173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174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175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176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177</v>
      </c>
      <c r="C34" s="30">
        <v>0</v>
      </c>
      <c r="D34" s="97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181</v>
      </c>
      <c r="C37" s="100">
        <f>SUM(C38:C42)</f>
        <v>0</v>
      </c>
      <c r="D37" s="100">
        <f>SUM(D38:D42)</f>
        <v>0</v>
      </c>
      <c r="E37" s="99"/>
    </row>
    <row r="38" spans="1:5" x14ac:dyDescent="0.2">
      <c r="A38" s="29">
        <v>1251</v>
      </c>
      <c r="B38" s="25" t="s">
        <v>182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7">
        <v>0</v>
      </c>
    </row>
    <row r="43" spans="1:5" x14ac:dyDescent="0.2">
      <c r="B43" s="101" t="s">
        <v>555</v>
      </c>
      <c r="C43" s="100">
        <f>C20+C28+C37</f>
        <v>22701.42</v>
      </c>
      <c r="D43" s="100">
        <f>D20+D28+D37</f>
        <v>22701.42</v>
      </c>
    </row>
    <row r="44" spans="1:5" s="95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94">
        <v>2022</v>
      </c>
      <c r="D46" s="94">
        <v>2021</v>
      </c>
      <c r="E46" s="28"/>
    </row>
    <row r="47" spans="1:5" s="95" customFormat="1" x14ac:dyDescent="0.2">
      <c r="A47" s="98">
        <v>3210</v>
      </c>
      <c r="B47" s="99" t="s">
        <v>556</v>
      </c>
      <c r="C47" s="100">
        <v>825015.15</v>
      </c>
      <c r="D47" s="100">
        <v>956096.64</v>
      </c>
    </row>
    <row r="48" spans="1:5" x14ac:dyDescent="0.2">
      <c r="A48" s="96"/>
      <c r="B48" s="101" t="s">
        <v>544</v>
      </c>
      <c r="C48" s="100">
        <f>C51+C63+C95+C98+C49</f>
        <v>0</v>
      </c>
      <c r="D48" s="100">
        <f>D51+D63+D95+D98+D49</f>
        <v>1256003.27</v>
      </c>
    </row>
    <row r="49" spans="1:4" s="95" customFormat="1" x14ac:dyDescent="0.2">
      <c r="A49" s="116">
        <v>5100</v>
      </c>
      <c r="B49" s="117" t="s">
        <v>294</v>
      </c>
      <c r="C49" s="118">
        <f>SUM(C50:C50)</f>
        <v>0</v>
      </c>
      <c r="D49" s="118">
        <f>SUM(D50:D50)</f>
        <v>0</v>
      </c>
    </row>
    <row r="50" spans="1:4" s="95" customFormat="1" x14ac:dyDescent="0.2">
      <c r="A50" s="119">
        <v>5130</v>
      </c>
      <c r="B50" s="120" t="s">
        <v>577</v>
      </c>
      <c r="C50" s="121">
        <v>0</v>
      </c>
      <c r="D50" s="121">
        <v>0</v>
      </c>
    </row>
    <row r="51" spans="1:4" x14ac:dyDescent="0.2">
      <c r="A51" s="98">
        <v>5400</v>
      </c>
      <c r="B51" s="99" t="s">
        <v>359</v>
      </c>
      <c r="C51" s="100">
        <f>C52+C54+C56+C58+C60</f>
        <v>0</v>
      </c>
      <c r="D51" s="100">
        <f>D52+D54+D56+D58+D60</f>
        <v>0</v>
      </c>
    </row>
    <row r="52" spans="1:4" x14ac:dyDescent="0.2">
      <c r="A52" s="96">
        <v>5410</v>
      </c>
      <c r="B52" s="95" t="s">
        <v>545</v>
      </c>
      <c r="C52" s="97">
        <f>C53</f>
        <v>0</v>
      </c>
      <c r="D52" s="97">
        <f>D53</f>
        <v>0</v>
      </c>
    </row>
    <row r="53" spans="1:4" x14ac:dyDescent="0.2">
      <c r="A53" s="96">
        <v>5411</v>
      </c>
      <c r="B53" s="95" t="s">
        <v>361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546</v>
      </c>
      <c r="C54" s="97">
        <f>C55</f>
        <v>0</v>
      </c>
      <c r="D54" s="97">
        <f>D55</f>
        <v>0</v>
      </c>
    </row>
    <row r="55" spans="1:4" x14ac:dyDescent="0.2">
      <c r="A55" s="96">
        <v>5421</v>
      </c>
      <c r="B55" s="95" t="s">
        <v>364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547</v>
      </c>
      <c r="C56" s="97">
        <f>C57</f>
        <v>0</v>
      </c>
      <c r="D56" s="97">
        <f>D57</f>
        <v>0</v>
      </c>
    </row>
    <row r="57" spans="1:4" x14ac:dyDescent="0.2">
      <c r="A57" s="96">
        <v>5431</v>
      </c>
      <c r="B57" s="95" t="s">
        <v>367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548</v>
      </c>
      <c r="C58" s="97">
        <f>C59</f>
        <v>0</v>
      </c>
      <c r="D58" s="97">
        <f>D59</f>
        <v>0</v>
      </c>
    </row>
    <row r="59" spans="1:4" x14ac:dyDescent="0.2">
      <c r="A59" s="96">
        <v>5441</v>
      </c>
      <c r="B59" s="95" t="s">
        <v>548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549</v>
      </c>
      <c r="C60" s="97">
        <f>SUM(C61:C62)</f>
        <v>0</v>
      </c>
      <c r="D60" s="97">
        <f>SUM(D61:D62)</f>
        <v>0</v>
      </c>
    </row>
    <row r="61" spans="1:4" x14ac:dyDescent="0.2">
      <c r="A61" s="96">
        <v>5451</v>
      </c>
      <c r="B61" s="95" t="s">
        <v>371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372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373</v>
      </c>
      <c r="C63" s="100">
        <f>C64+C73+C76+C82+C84+C86</f>
        <v>0</v>
      </c>
      <c r="D63" s="100">
        <f>D64+D73+D76+D82+D84+D86</f>
        <v>0</v>
      </c>
    </row>
    <row r="64" spans="1:4" x14ac:dyDescent="0.2">
      <c r="A64" s="29">
        <v>5510</v>
      </c>
      <c r="B64" s="25" t="s">
        <v>374</v>
      </c>
      <c r="C64" s="30">
        <f>SUM(C65:C72)</f>
        <v>0</v>
      </c>
      <c r="D64" s="30">
        <f>SUM(D65:D72)</f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f>SUM(C74:C75)</f>
        <v>0</v>
      </c>
      <c r="D73" s="30">
        <f>SUM(D74:D75)</f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f>SUM(C77:C81)</f>
        <v>0</v>
      </c>
      <c r="D76" s="30">
        <f>SUM(D77:D81)</f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f>SUM(C83)</f>
        <v>0</v>
      </c>
      <c r="D82" s="30">
        <f>SUM(D83)</f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f>SUM(C85)</f>
        <v>0</v>
      </c>
      <c r="D84" s="30">
        <f>SUM(D85)</f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f>SUM(C87:C94)</f>
        <v>0</v>
      </c>
      <c r="D86" s="30">
        <f>SUM(D87:D94)</f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98">
        <v>5600</v>
      </c>
      <c r="B95" s="99" t="s">
        <v>43</v>
      </c>
      <c r="C95" s="100">
        <f>C96</f>
        <v>0</v>
      </c>
      <c r="D95" s="100">
        <f>D96</f>
        <v>0</v>
      </c>
    </row>
    <row r="96" spans="1:4" x14ac:dyDescent="0.2">
      <c r="A96" s="29">
        <v>5610</v>
      </c>
      <c r="B96" s="25" t="s">
        <v>400</v>
      </c>
      <c r="C96" s="30">
        <f>C97</f>
        <v>0</v>
      </c>
      <c r="D96" s="30">
        <f>D97</f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98">
        <v>2110</v>
      </c>
      <c r="B98" s="104" t="s">
        <v>557</v>
      </c>
      <c r="C98" s="100">
        <f>SUM(C99:C103)</f>
        <v>0</v>
      </c>
      <c r="D98" s="100">
        <f>SUM(D99:D103)</f>
        <v>1256003.27</v>
      </c>
    </row>
    <row r="99" spans="1:4" x14ac:dyDescent="0.2">
      <c r="A99" s="96">
        <v>2111</v>
      </c>
      <c r="B99" s="95" t="s">
        <v>558</v>
      </c>
      <c r="C99" s="97">
        <v>0</v>
      </c>
      <c r="D99" s="97">
        <v>910919.75</v>
      </c>
    </row>
    <row r="100" spans="1:4" x14ac:dyDescent="0.2">
      <c r="A100" s="96">
        <v>2112</v>
      </c>
      <c r="B100" s="95" t="s">
        <v>559</v>
      </c>
      <c r="C100" s="97">
        <v>0</v>
      </c>
      <c r="D100" s="97">
        <v>5800</v>
      </c>
    </row>
    <row r="101" spans="1:4" x14ac:dyDescent="0.2">
      <c r="A101" s="96">
        <v>2112</v>
      </c>
      <c r="B101" s="95" t="s">
        <v>560</v>
      </c>
      <c r="C101" s="97">
        <v>0</v>
      </c>
      <c r="D101" s="97">
        <v>339283.52</v>
      </c>
    </row>
    <row r="102" spans="1:4" x14ac:dyDescent="0.2">
      <c r="A102" s="96">
        <v>2115</v>
      </c>
      <c r="B102" s="95" t="s">
        <v>561</v>
      </c>
      <c r="C102" s="97">
        <v>0</v>
      </c>
      <c r="D102" s="97">
        <v>0</v>
      </c>
    </row>
    <row r="103" spans="1:4" x14ac:dyDescent="0.2">
      <c r="A103" s="96">
        <v>2114</v>
      </c>
      <c r="B103" s="95" t="s">
        <v>562</v>
      </c>
      <c r="C103" s="97">
        <v>0</v>
      </c>
      <c r="D103" s="97">
        <v>0</v>
      </c>
    </row>
    <row r="104" spans="1:4" x14ac:dyDescent="0.2">
      <c r="A104" s="96"/>
      <c r="B104" s="101" t="s">
        <v>563</v>
      </c>
      <c r="C104" s="100">
        <f>+C105</f>
        <v>0</v>
      </c>
      <c r="D104" s="100">
        <f>+D105</f>
        <v>0</v>
      </c>
    </row>
    <row r="105" spans="1:4" s="95" customFormat="1" x14ac:dyDescent="0.2">
      <c r="A105" s="116">
        <v>3100</v>
      </c>
      <c r="B105" s="122" t="s">
        <v>578</v>
      </c>
      <c r="C105" s="123">
        <f>SUM(C106:C109)</f>
        <v>0</v>
      </c>
      <c r="D105" s="123">
        <f>SUM(D106:D109)</f>
        <v>0</v>
      </c>
    </row>
    <row r="106" spans="1:4" s="95" customFormat="1" x14ac:dyDescent="0.2">
      <c r="A106" s="119"/>
      <c r="B106" s="124" t="s">
        <v>579</v>
      </c>
      <c r="C106" s="125">
        <v>0</v>
      </c>
      <c r="D106" s="125">
        <v>0</v>
      </c>
    </row>
    <row r="107" spans="1:4" s="95" customFormat="1" x14ac:dyDescent="0.2">
      <c r="A107" s="119"/>
      <c r="B107" s="124" t="s">
        <v>580</v>
      </c>
      <c r="C107" s="125">
        <v>0</v>
      </c>
      <c r="D107" s="125">
        <v>0</v>
      </c>
    </row>
    <row r="108" spans="1:4" s="95" customFormat="1" x14ac:dyDescent="0.2">
      <c r="A108" s="119"/>
      <c r="B108" s="124" t="s">
        <v>581</v>
      </c>
      <c r="C108" s="125">
        <v>0</v>
      </c>
      <c r="D108" s="125">
        <v>0</v>
      </c>
    </row>
    <row r="109" spans="1:4" s="95" customFormat="1" x14ac:dyDescent="0.2">
      <c r="A109" s="119"/>
      <c r="B109" s="124" t="s">
        <v>582</v>
      </c>
      <c r="C109" s="125">
        <v>0</v>
      </c>
      <c r="D109" s="125">
        <v>0</v>
      </c>
    </row>
    <row r="110" spans="1:4" s="95" customFormat="1" x14ac:dyDescent="0.2">
      <c r="A110" s="119"/>
      <c r="B110" s="127" t="s">
        <v>583</v>
      </c>
      <c r="C110" s="118">
        <f>+C111</f>
        <v>0</v>
      </c>
      <c r="D110" s="118">
        <f>+D111</f>
        <v>0</v>
      </c>
    </row>
    <row r="111" spans="1:4" s="95" customFormat="1" x14ac:dyDescent="0.2">
      <c r="A111" s="116">
        <v>1270</v>
      </c>
      <c r="B111" s="126" t="s">
        <v>187</v>
      </c>
      <c r="C111" s="123">
        <f>+C112</f>
        <v>0</v>
      </c>
      <c r="D111" s="123">
        <f>+D112</f>
        <v>0</v>
      </c>
    </row>
    <row r="112" spans="1:4" s="95" customFormat="1" x14ac:dyDescent="0.2">
      <c r="A112" s="119">
        <v>1273</v>
      </c>
      <c r="B112" s="120" t="s">
        <v>584</v>
      </c>
      <c r="C112" s="125">
        <v>0</v>
      </c>
      <c r="D112" s="125">
        <v>0</v>
      </c>
    </row>
    <row r="113" spans="1:4" s="95" customFormat="1" x14ac:dyDescent="0.2">
      <c r="A113" s="119"/>
      <c r="B113" s="127" t="s">
        <v>585</v>
      </c>
      <c r="C113" s="118">
        <f>+C114+C116</f>
        <v>0</v>
      </c>
      <c r="D113" s="118">
        <f>+D114+D116</f>
        <v>0</v>
      </c>
    </row>
    <row r="114" spans="1:4" s="95" customFormat="1" x14ac:dyDescent="0.2">
      <c r="A114" s="116">
        <v>4300</v>
      </c>
      <c r="B114" s="122" t="s">
        <v>586</v>
      </c>
      <c r="C114" s="123">
        <f>+C115</f>
        <v>0</v>
      </c>
      <c r="D114" s="128">
        <f>+D115</f>
        <v>0</v>
      </c>
    </row>
    <row r="115" spans="1:4" s="95" customFormat="1" x14ac:dyDescent="0.2">
      <c r="A115" s="119">
        <v>4399</v>
      </c>
      <c r="B115" s="124" t="s">
        <v>287</v>
      </c>
      <c r="C115" s="125">
        <v>0</v>
      </c>
      <c r="D115" s="125">
        <v>0</v>
      </c>
    </row>
    <row r="116" spans="1:4" x14ac:dyDescent="0.2">
      <c r="A116" s="98">
        <v>1120</v>
      </c>
      <c r="B116" s="105" t="s">
        <v>564</v>
      </c>
      <c r="C116" s="100">
        <f>SUM(C117:C125)</f>
        <v>0</v>
      </c>
      <c r="D116" s="100">
        <f>SUM(D117:D125)</f>
        <v>0</v>
      </c>
    </row>
    <row r="117" spans="1:4" x14ac:dyDescent="0.2">
      <c r="A117" s="96">
        <v>1124</v>
      </c>
      <c r="B117" s="106" t="s">
        <v>565</v>
      </c>
      <c r="C117" s="107">
        <v>0</v>
      </c>
      <c r="D117" s="97">
        <v>0</v>
      </c>
    </row>
    <row r="118" spans="1:4" x14ac:dyDescent="0.2">
      <c r="A118" s="96">
        <v>1124</v>
      </c>
      <c r="B118" s="106" t="s">
        <v>566</v>
      </c>
      <c r="C118" s="107">
        <v>0</v>
      </c>
      <c r="D118" s="97">
        <v>0</v>
      </c>
    </row>
    <row r="119" spans="1:4" x14ac:dyDescent="0.2">
      <c r="A119" s="96">
        <v>1124</v>
      </c>
      <c r="B119" s="106" t="s">
        <v>567</v>
      </c>
      <c r="C119" s="107">
        <v>0</v>
      </c>
      <c r="D119" s="97">
        <v>0</v>
      </c>
    </row>
    <row r="120" spans="1:4" x14ac:dyDescent="0.2">
      <c r="A120" s="96">
        <v>1124</v>
      </c>
      <c r="B120" s="106" t="s">
        <v>568</v>
      </c>
      <c r="C120" s="107">
        <v>0</v>
      </c>
      <c r="D120" s="97">
        <v>0</v>
      </c>
    </row>
    <row r="121" spans="1:4" x14ac:dyDescent="0.2">
      <c r="A121" s="96">
        <v>1124</v>
      </c>
      <c r="B121" s="106" t="s">
        <v>569</v>
      </c>
      <c r="C121" s="97">
        <v>0</v>
      </c>
      <c r="D121" s="97">
        <v>0</v>
      </c>
    </row>
    <row r="122" spans="1:4" x14ac:dyDescent="0.2">
      <c r="A122" s="96">
        <v>1124</v>
      </c>
      <c r="B122" s="106" t="s">
        <v>570</v>
      </c>
      <c r="C122" s="97">
        <v>0</v>
      </c>
      <c r="D122" s="97">
        <v>0</v>
      </c>
    </row>
    <row r="123" spans="1:4" x14ac:dyDescent="0.2">
      <c r="A123" s="96">
        <v>1122</v>
      </c>
      <c r="B123" s="106" t="s">
        <v>571</v>
      </c>
      <c r="C123" s="97">
        <v>0</v>
      </c>
      <c r="D123" s="97">
        <v>0</v>
      </c>
    </row>
    <row r="124" spans="1:4" x14ac:dyDescent="0.2">
      <c r="A124" s="96">
        <v>1122</v>
      </c>
      <c r="B124" s="106" t="s">
        <v>572</v>
      </c>
      <c r="C124" s="107">
        <v>0</v>
      </c>
      <c r="D124" s="97">
        <v>0</v>
      </c>
    </row>
    <row r="125" spans="1:4" x14ac:dyDescent="0.2">
      <c r="A125" s="96">
        <v>1122</v>
      </c>
      <c r="B125" s="106" t="s">
        <v>573</v>
      </c>
      <c r="C125" s="97">
        <v>0</v>
      </c>
      <c r="D125" s="97">
        <v>0</v>
      </c>
    </row>
    <row r="126" spans="1:4" x14ac:dyDescent="0.2">
      <c r="A126" s="96"/>
      <c r="B126" s="108" t="s">
        <v>574</v>
      </c>
      <c r="C126" s="100">
        <f>C47+C48+C104-C110-C113</f>
        <v>825015.15</v>
      </c>
      <c r="D126" s="100">
        <f>D47+D48+D104-D110-D113</f>
        <v>2212099.91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5" t="s">
        <v>587</v>
      </c>
      <c r="B1" s="136"/>
      <c r="C1" s="137"/>
    </row>
    <row r="2" spans="1:3" s="33" customFormat="1" ht="18" customHeight="1" x14ac:dyDescent="0.25">
      <c r="A2" s="138" t="s">
        <v>540</v>
      </c>
      <c r="B2" s="139"/>
      <c r="C2" s="140"/>
    </row>
    <row r="3" spans="1:3" s="33" customFormat="1" ht="18" customHeight="1" x14ac:dyDescent="0.25">
      <c r="A3" s="138" t="s">
        <v>588</v>
      </c>
      <c r="B3" s="141"/>
      <c r="C3" s="140"/>
    </row>
    <row r="4" spans="1:3" s="36" customFormat="1" ht="18" customHeight="1" x14ac:dyDescent="0.2">
      <c r="A4" s="142" t="s">
        <v>541</v>
      </c>
      <c r="B4" s="143"/>
      <c r="C4" s="144"/>
    </row>
    <row r="5" spans="1:3" s="34" customFormat="1" x14ac:dyDescent="0.2">
      <c r="A5" s="54" t="s">
        <v>453</v>
      </c>
      <c r="B5" s="54"/>
      <c r="C5" s="110">
        <v>9974704.4499999993</v>
      </c>
    </row>
    <row r="6" spans="1:3" x14ac:dyDescent="0.2">
      <c r="A6" s="55"/>
      <c r="B6" s="56"/>
      <c r="C6" s="57"/>
    </row>
    <row r="7" spans="1:3" x14ac:dyDescent="0.2">
      <c r="A7" s="64" t="s">
        <v>454</v>
      </c>
      <c r="B7" s="64"/>
      <c r="C7" s="111">
        <f>SUM(C8:C13)</f>
        <v>0</v>
      </c>
    </row>
    <row r="8" spans="1:3" x14ac:dyDescent="0.2">
      <c r="A8" s="72" t="s">
        <v>455</v>
      </c>
      <c r="B8" s="71" t="s">
        <v>277</v>
      </c>
      <c r="C8" s="112">
        <v>0</v>
      </c>
    </row>
    <row r="9" spans="1:3" x14ac:dyDescent="0.2">
      <c r="A9" s="58" t="s">
        <v>456</v>
      </c>
      <c r="B9" s="59" t="s">
        <v>465</v>
      </c>
      <c r="C9" s="112">
        <v>0</v>
      </c>
    </row>
    <row r="10" spans="1:3" x14ac:dyDescent="0.2">
      <c r="A10" s="58" t="s">
        <v>457</v>
      </c>
      <c r="B10" s="59" t="s">
        <v>285</v>
      </c>
      <c r="C10" s="112">
        <v>0</v>
      </c>
    </row>
    <row r="11" spans="1:3" x14ac:dyDescent="0.2">
      <c r="A11" s="58" t="s">
        <v>458</v>
      </c>
      <c r="B11" s="59" t="s">
        <v>286</v>
      </c>
      <c r="C11" s="112">
        <v>0</v>
      </c>
    </row>
    <row r="12" spans="1:3" x14ac:dyDescent="0.2">
      <c r="A12" s="58" t="s">
        <v>459</v>
      </c>
      <c r="B12" s="59" t="s">
        <v>287</v>
      </c>
      <c r="C12" s="112">
        <v>0</v>
      </c>
    </row>
    <row r="13" spans="1:3" x14ac:dyDescent="0.2">
      <c r="A13" s="60" t="s">
        <v>460</v>
      </c>
      <c r="B13" s="61" t="s">
        <v>461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47</v>
      </c>
      <c r="B15" s="56"/>
      <c r="C15" s="111">
        <f>SUM(C16:C18)</f>
        <v>897901.54</v>
      </c>
    </row>
    <row r="16" spans="1:3" x14ac:dyDescent="0.2">
      <c r="A16" s="65">
        <v>3.1</v>
      </c>
      <c r="B16" s="59" t="s">
        <v>464</v>
      </c>
      <c r="C16" s="112">
        <v>0</v>
      </c>
    </row>
    <row r="17" spans="1:3" x14ac:dyDescent="0.2">
      <c r="A17" s="66">
        <v>3.2</v>
      </c>
      <c r="B17" s="59" t="s">
        <v>462</v>
      </c>
      <c r="C17" s="112">
        <v>0</v>
      </c>
    </row>
    <row r="18" spans="1:3" x14ac:dyDescent="0.2">
      <c r="A18" s="66">
        <v>3.3</v>
      </c>
      <c r="B18" s="61" t="s">
        <v>463</v>
      </c>
      <c r="C18" s="157">
        <v>897901.54</v>
      </c>
    </row>
    <row r="19" spans="1:3" x14ac:dyDescent="0.2">
      <c r="A19" s="55"/>
      <c r="B19" s="67"/>
      <c r="C19" s="68"/>
    </row>
    <row r="20" spans="1:3" x14ac:dyDescent="0.2">
      <c r="A20" s="69" t="s">
        <v>46</v>
      </c>
      <c r="B20" s="69"/>
      <c r="C20" s="110">
        <f>C5+C7-C15</f>
        <v>9076802.9100000001</v>
      </c>
    </row>
    <row r="22" spans="1:3" x14ac:dyDescent="0.2">
      <c r="B22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abSelected="1" workbookViewId="0">
      <selection activeCell="C7" sqref="C7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5" t="s">
        <v>587</v>
      </c>
      <c r="B1" s="146"/>
      <c r="C1" s="147"/>
    </row>
    <row r="2" spans="1:3" s="37" customFormat="1" ht="18.95" customHeight="1" x14ac:dyDescent="0.25">
      <c r="A2" s="148" t="s">
        <v>542</v>
      </c>
      <c r="B2" s="149"/>
      <c r="C2" s="150"/>
    </row>
    <row r="3" spans="1:3" s="37" customFormat="1" ht="18.95" customHeight="1" x14ac:dyDescent="0.25">
      <c r="A3" s="148" t="s">
        <v>588</v>
      </c>
      <c r="B3" s="151"/>
      <c r="C3" s="150"/>
    </row>
    <row r="4" spans="1:3" s="38" customFormat="1" x14ac:dyDescent="0.2">
      <c r="A4" s="142" t="s">
        <v>541</v>
      </c>
      <c r="B4" s="143"/>
      <c r="C4" s="144"/>
    </row>
    <row r="5" spans="1:3" x14ac:dyDescent="0.2">
      <c r="A5" s="80" t="s">
        <v>466</v>
      </c>
      <c r="B5" s="54"/>
      <c r="C5" s="160">
        <v>9974704.4499999993</v>
      </c>
    </row>
    <row r="6" spans="1:3" x14ac:dyDescent="0.2">
      <c r="A6" s="74"/>
      <c r="B6" s="56"/>
      <c r="C6" s="75"/>
    </row>
    <row r="7" spans="1:3" x14ac:dyDescent="0.2">
      <c r="A7" s="64" t="s">
        <v>467</v>
      </c>
      <c r="B7" s="76"/>
      <c r="C7" s="159">
        <f>SUM(C8:C28)</f>
        <v>18201.419999999998</v>
      </c>
    </row>
    <row r="8" spans="1:3" x14ac:dyDescent="0.2">
      <c r="A8" s="93">
        <v>2.1</v>
      </c>
      <c r="B8" s="81" t="s">
        <v>305</v>
      </c>
      <c r="C8" s="113">
        <v>0</v>
      </c>
    </row>
    <row r="9" spans="1:3" x14ac:dyDescent="0.2">
      <c r="A9" s="93">
        <v>2.2000000000000002</v>
      </c>
      <c r="B9" s="81" t="s">
        <v>302</v>
      </c>
      <c r="C9" s="113">
        <v>0</v>
      </c>
    </row>
    <row r="10" spans="1:3" x14ac:dyDescent="0.2">
      <c r="A10" s="86">
        <v>2.2999999999999998</v>
      </c>
      <c r="B10" s="73" t="s">
        <v>172</v>
      </c>
      <c r="C10" s="158">
        <v>18201.419999999998</v>
      </c>
    </row>
    <row r="11" spans="1:3" x14ac:dyDescent="0.2">
      <c r="A11" s="86">
        <v>2.4</v>
      </c>
      <c r="B11" s="73" t="s">
        <v>173</v>
      </c>
      <c r="C11" s="113">
        <v>0</v>
      </c>
    </row>
    <row r="12" spans="1:3" x14ac:dyDescent="0.2">
      <c r="A12" s="86">
        <v>2.5</v>
      </c>
      <c r="B12" s="73" t="s">
        <v>174</v>
      </c>
      <c r="C12" s="113">
        <v>0</v>
      </c>
    </row>
    <row r="13" spans="1:3" x14ac:dyDescent="0.2">
      <c r="A13" s="86">
        <v>2.6</v>
      </c>
      <c r="B13" s="73" t="s">
        <v>175</v>
      </c>
      <c r="C13" s="113">
        <v>0</v>
      </c>
    </row>
    <row r="14" spans="1:3" x14ac:dyDescent="0.2">
      <c r="A14" s="86">
        <v>2.7</v>
      </c>
      <c r="B14" s="73" t="s">
        <v>176</v>
      </c>
      <c r="C14" s="113">
        <v>0</v>
      </c>
    </row>
    <row r="15" spans="1:3" x14ac:dyDescent="0.2">
      <c r="A15" s="86">
        <v>2.8</v>
      </c>
      <c r="B15" s="73" t="s">
        <v>177</v>
      </c>
      <c r="C15" s="113">
        <v>0</v>
      </c>
    </row>
    <row r="16" spans="1:3" x14ac:dyDescent="0.2">
      <c r="A16" s="86">
        <v>2.9</v>
      </c>
      <c r="B16" s="73" t="s">
        <v>179</v>
      </c>
      <c r="C16" s="113">
        <v>0</v>
      </c>
    </row>
    <row r="17" spans="1:3" x14ac:dyDescent="0.2">
      <c r="A17" s="86" t="s">
        <v>468</v>
      </c>
      <c r="B17" s="73" t="s">
        <v>469</v>
      </c>
      <c r="C17" s="113">
        <v>0</v>
      </c>
    </row>
    <row r="18" spans="1:3" x14ac:dyDescent="0.2">
      <c r="A18" s="86" t="s">
        <v>498</v>
      </c>
      <c r="B18" s="73" t="s">
        <v>181</v>
      </c>
      <c r="C18" s="113">
        <v>0</v>
      </c>
    </row>
    <row r="19" spans="1:3" x14ac:dyDescent="0.2">
      <c r="A19" s="86" t="s">
        <v>499</v>
      </c>
      <c r="B19" s="73" t="s">
        <v>470</v>
      </c>
      <c r="C19" s="113">
        <v>0</v>
      </c>
    </row>
    <row r="20" spans="1:3" x14ac:dyDescent="0.2">
      <c r="A20" s="86" t="s">
        <v>500</v>
      </c>
      <c r="B20" s="73" t="s">
        <v>471</v>
      </c>
      <c r="C20" s="113">
        <v>0</v>
      </c>
    </row>
    <row r="21" spans="1:3" x14ac:dyDescent="0.2">
      <c r="A21" s="86" t="s">
        <v>501</v>
      </c>
      <c r="B21" s="73" t="s">
        <v>472</v>
      </c>
      <c r="C21" s="113">
        <v>0</v>
      </c>
    </row>
    <row r="22" spans="1:3" x14ac:dyDescent="0.2">
      <c r="A22" s="86" t="s">
        <v>473</v>
      </c>
      <c r="B22" s="73" t="s">
        <v>474</v>
      </c>
      <c r="C22" s="113"/>
    </row>
    <row r="23" spans="1:3" x14ac:dyDescent="0.2">
      <c r="A23" s="86" t="s">
        <v>475</v>
      </c>
      <c r="B23" s="73" t="s">
        <v>476</v>
      </c>
      <c r="C23" s="113">
        <v>0</v>
      </c>
    </row>
    <row r="24" spans="1:3" x14ac:dyDescent="0.2">
      <c r="A24" s="86" t="s">
        <v>477</v>
      </c>
      <c r="B24" s="73" t="s">
        <v>478</v>
      </c>
      <c r="C24" s="113">
        <v>0</v>
      </c>
    </row>
    <row r="25" spans="1:3" x14ac:dyDescent="0.2">
      <c r="A25" s="86" t="s">
        <v>479</v>
      </c>
      <c r="B25" s="73" t="s">
        <v>480</v>
      </c>
      <c r="C25" s="113">
        <v>0</v>
      </c>
    </row>
    <row r="26" spans="1:3" x14ac:dyDescent="0.2">
      <c r="A26" s="86" t="s">
        <v>481</v>
      </c>
      <c r="B26" s="73" t="s">
        <v>482</v>
      </c>
      <c r="C26" s="113"/>
    </row>
    <row r="27" spans="1:3" x14ac:dyDescent="0.2">
      <c r="A27" s="86" t="s">
        <v>483</v>
      </c>
      <c r="B27" s="73" t="s">
        <v>484</v>
      </c>
      <c r="C27" s="113">
        <v>0</v>
      </c>
    </row>
    <row r="28" spans="1:3" x14ac:dyDescent="0.2">
      <c r="A28" s="86" t="s">
        <v>485</v>
      </c>
      <c r="B28" s="81" t="s">
        <v>486</v>
      </c>
      <c r="C28" s="113">
        <v>0</v>
      </c>
    </row>
    <row r="29" spans="1:3" x14ac:dyDescent="0.2">
      <c r="A29" s="87"/>
      <c r="B29" s="82"/>
      <c r="C29" s="83"/>
    </row>
    <row r="30" spans="1:3" x14ac:dyDescent="0.2">
      <c r="A30" s="84" t="s">
        <v>487</v>
      </c>
      <c r="B30" s="85"/>
      <c r="C30" s="114">
        <f>SUM(C31:C37)</f>
        <v>0</v>
      </c>
    </row>
    <row r="31" spans="1:3" x14ac:dyDescent="0.2">
      <c r="A31" s="86" t="s">
        <v>488</v>
      </c>
      <c r="B31" s="73" t="s">
        <v>374</v>
      </c>
      <c r="C31" s="113">
        <v>0</v>
      </c>
    </row>
    <row r="32" spans="1:3" x14ac:dyDescent="0.2">
      <c r="A32" s="86" t="s">
        <v>489</v>
      </c>
      <c r="B32" s="73" t="s">
        <v>44</v>
      </c>
      <c r="C32" s="113">
        <v>0</v>
      </c>
    </row>
    <row r="33" spans="1:3" x14ac:dyDescent="0.2">
      <c r="A33" s="86" t="s">
        <v>490</v>
      </c>
      <c r="B33" s="73" t="s">
        <v>384</v>
      </c>
      <c r="C33" s="113">
        <v>0</v>
      </c>
    </row>
    <row r="34" spans="1:3" x14ac:dyDescent="0.2">
      <c r="A34" s="86" t="s">
        <v>491</v>
      </c>
      <c r="B34" s="73" t="s">
        <v>492</v>
      </c>
      <c r="C34" s="113">
        <v>0</v>
      </c>
    </row>
    <row r="35" spans="1:3" x14ac:dyDescent="0.2">
      <c r="A35" s="86" t="s">
        <v>493</v>
      </c>
      <c r="B35" s="73" t="s">
        <v>494</v>
      </c>
      <c r="C35" s="113">
        <v>0</v>
      </c>
    </row>
    <row r="36" spans="1:3" x14ac:dyDescent="0.2">
      <c r="A36" s="86" t="s">
        <v>495</v>
      </c>
      <c r="B36" s="73" t="s">
        <v>392</v>
      </c>
      <c r="C36" s="113">
        <v>0</v>
      </c>
    </row>
    <row r="37" spans="1:3" x14ac:dyDescent="0.2">
      <c r="A37" s="86" t="s">
        <v>496</v>
      </c>
      <c r="B37" s="81" t="s">
        <v>497</v>
      </c>
      <c r="C37" s="115">
        <v>0</v>
      </c>
    </row>
    <row r="38" spans="1:3" x14ac:dyDescent="0.2">
      <c r="A38" s="74"/>
      <c r="B38" s="77"/>
      <c r="C38" s="78"/>
    </row>
    <row r="39" spans="1:3" x14ac:dyDescent="0.2">
      <c r="A39" s="79" t="s">
        <v>48</v>
      </c>
      <c r="B39" s="54"/>
      <c r="C39" s="110">
        <f>C5-C7+C30</f>
        <v>9956503.0299999993</v>
      </c>
    </row>
    <row r="41" spans="1:3" x14ac:dyDescent="0.2">
      <c r="B41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34" t="s">
        <v>587</v>
      </c>
      <c r="B1" s="152"/>
      <c r="C1" s="152"/>
      <c r="D1" s="152"/>
      <c r="E1" s="152"/>
      <c r="F1" s="152"/>
      <c r="G1" s="23" t="s">
        <v>532</v>
      </c>
      <c r="H1" s="24">
        <v>2022</v>
      </c>
    </row>
    <row r="2" spans="1:10" ht="18.95" customHeight="1" x14ac:dyDescent="0.2">
      <c r="A2" s="134" t="s">
        <v>543</v>
      </c>
      <c r="B2" s="152"/>
      <c r="C2" s="152"/>
      <c r="D2" s="152"/>
      <c r="E2" s="152"/>
      <c r="F2" s="152"/>
      <c r="G2" s="23" t="s">
        <v>533</v>
      </c>
      <c r="H2" s="24" t="s">
        <v>535</v>
      </c>
    </row>
    <row r="3" spans="1:10" ht="18.95" customHeight="1" x14ac:dyDescent="0.2">
      <c r="A3" s="153" t="s">
        <v>588</v>
      </c>
      <c r="B3" s="154"/>
      <c r="C3" s="154"/>
      <c r="D3" s="154"/>
      <c r="E3" s="154"/>
      <c r="F3" s="154"/>
      <c r="G3" s="23" t="s">
        <v>534</v>
      </c>
      <c r="H3" s="24">
        <v>3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f>C9+D9+E9</f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f t="shared" si="0"/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f t="shared" si="0"/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f t="shared" si="0"/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f t="shared" si="0"/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f t="shared" si="0"/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f t="shared" si="0"/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f t="shared" si="0"/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f t="shared" si="0"/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f t="shared" si="0"/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f t="shared" si="0"/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f t="shared" si="0"/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f t="shared" si="0"/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f t="shared" si="0"/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f t="shared" si="0"/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f t="shared" si="0"/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f t="shared" si="0"/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f t="shared" si="0"/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f t="shared" si="0"/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f t="shared" si="0"/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f t="shared" si="0"/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f t="shared" si="0"/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f t="shared" si="0"/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f t="shared" si="0"/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f t="shared" ref="F34:F35" si="1">C34+D34+E34</f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f t="shared" si="1"/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f t="shared" si="0"/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f t="shared" ref="F37:F38" si="2">C37+D37+E37</f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f t="shared" si="2"/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0</v>
      </c>
      <c r="E40" s="30">
        <v>0</v>
      </c>
      <c r="F40" s="30">
        <f t="shared" si="0"/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0</v>
      </c>
      <c r="E41" s="30">
        <v>0</v>
      </c>
      <c r="F41" s="30">
        <f t="shared" si="0"/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0</v>
      </c>
      <c r="E42" s="30">
        <v>0</v>
      </c>
      <c r="F42" s="30">
        <f t="shared" si="0"/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0</v>
      </c>
      <c r="E43" s="30">
        <v>0</v>
      </c>
      <c r="F43" s="30">
        <f t="shared" si="0"/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0</v>
      </c>
      <c r="E44" s="30">
        <v>0</v>
      </c>
      <c r="F44" s="30">
        <f t="shared" si="0"/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0</v>
      </c>
      <c r="E45" s="30">
        <v>0</v>
      </c>
      <c r="F45" s="30">
        <f t="shared" si="0"/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0</v>
      </c>
      <c r="E46" s="30">
        <v>0</v>
      </c>
      <c r="F46" s="30">
        <f t="shared" si="0"/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0</v>
      </c>
      <c r="E47" s="30">
        <v>0</v>
      </c>
      <c r="F47" s="30">
        <f t="shared" si="0"/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0</v>
      </c>
      <c r="E48" s="30">
        <v>0</v>
      </c>
      <c r="F48" s="30">
        <f t="shared" si="0"/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0</v>
      </c>
      <c r="E49" s="30">
        <v>0</v>
      </c>
      <c r="F49" s="30">
        <f t="shared" si="0"/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0</v>
      </c>
      <c r="E50" s="30">
        <v>0</v>
      </c>
      <c r="F50" s="30">
        <f t="shared" si="0"/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0</v>
      </c>
      <c r="E51" s="30">
        <v>0</v>
      </c>
      <c r="F51" s="30">
        <f t="shared" si="0"/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2019-02-13T21:19:08Z</cp:lastPrinted>
  <dcterms:created xsi:type="dcterms:W3CDTF">2012-12-11T20:36:24Z</dcterms:created>
  <dcterms:modified xsi:type="dcterms:W3CDTF">2022-10-14T18:51:18Z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