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EY Y DISPOSICIONES 2021\COMISION HACIENDA\VII. Anexos Técnicos Disposiciones 21\Fiscalizacion\"/>
    </mc:Choice>
  </mc:AlternateContent>
  <bookViews>
    <workbookView xWindow="-120" yWindow="-120" windowWidth="20730" windowHeight="11160" tabRatio="857"/>
  </bookViews>
  <sheets>
    <sheet name="respuesta alcoholes" sheetId="78" r:id="rId1"/>
    <sheet name="Eventos" sheetId="77" r:id="rId2"/>
  </sheets>
  <calcPr calcId="181029"/>
  <fileRecoveryPr autoRecover="0"/>
</workbook>
</file>

<file path=xl/calcChain.xml><?xml version="1.0" encoding="utf-8"?>
<calcChain xmlns="http://schemas.openxmlformats.org/spreadsheetml/2006/main">
  <c r="J28" i="77" l="1"/>
  <c r="I47" i="77"/>
  <c r="E40" i="77"/>
  <c r="F40" i="77" s="1"/>
  <c r="G40" i="77" s="1"/>
  <c r="H40" i="77" s="1"/>
  <c r="J40" i="77" s="1"/>
  <c r="E18" i="77"/>
  <c r="E15" i="78" l="1"/>
  <c r="E14" i="78"/>
  <c r="E14" i="77"/>
  <c r="E19" i="77"/>
  <c r="I48" i="77" s="1"/>
  <c r="E36" i="78" l="1"/>
  <c r="E45" i="78" s="1"/>
  <c r="E30" i="78"/>
  <c r="E44" i="78" s="1"/>
  <c r="E24" i="78"/>
  <c r="F24" i="78" s="1"/>
  <c r="G24" i="78" s="1"/>
  <c r="H24" i="78" s="1"/>
  <c r="J24" i="78" s="1"/>
  <c r="E23" i="78"/>
  <c r="F23" i="78" s="1"/>
  <c r="G23" i="78" s="1"/>
  <c r="H23" i="78" s="1"/>
  <c r="J23" i="78" s="1"/>
  <c r="E22" i="78"/>
  <c r="F22" i="78" s="1"/>
  <c r="G22" i="78" s="1"/>
  <c r="H22" i="78" s="1"/>
  <c r="J22" i="78" s="1"/>
  <c r="E21" i="78"/>
  <c r="F21" i="78" s="1"/>
  <c r="G21" i="78" s="1"/>
  <c r="H21" i="78" s="1"/>
  <c r="J21" i="78" s="1"/>
  <c r="E20" i="78"/>
  <c r="F20" i="78" s="1"/>
  <c r="G20" i="78" s="1"/>
  <c r="H20" i="78" s="1"/>
  <c r="J20" i="78" s="1"/>
  <c r="E15" i="77"/>
  <c r="E16" i="77" s="1"/>
  <c r="I45" i="77" s="1"/>
  <c r="E26" i="77"/>
  <c r="F26" i="77" s="1"/>
  <c r="G26" i="77" s="1"/>
  <c r="H26" i="77" s="1"/>
  <c r="J26" i="77" s="1"/>
  <c r="E39" i="77"/>
  <c r="E48" i="77" s="1"/>
  <c r="E33" i="77"/>
  <c r="E47" i="77" s="1"/>
  <c r="E27" i="77"/>
  <c r="F27" i="77" s="1"/>
  <c r="G27" i="77" s="1"/>
  <c r="H27" i="77" s="1"/>
  <c r="J27" i="77" s="1"/>
  <c r="E25" i="77"/>
  <c r="F25" i="77" s="1"/>
  <c r="G25" i="77" s="1"/>
  <c r="H25" i="77" s="1"/>
  <c r="J25" i="77" s="1"/>
  <c r="E24" i="77"/>
  <c r="F24" i="77" s="1"/>
  <c r="G24" i="77" s="1"/>
  <c r="H24" i="77" s="1"/>
  <c r="J24" i="77" s="1"/>
  <c r="E23" i="77"/>
  <c r="F23" i="77" s="1"/>
  <c r="G23" i="77" s="1"/>
  <c r="H23" i="77" s="1"/>
  <c r="J23" i="77" s="1"/>
  <c r="J25" i="78" l="1"/>
  <c r="E16" i="78"/>
  <c r="E42" i="78" s="1"/>
  <c r="I46" i="77"/>
  <c r="I49" i="77" s="1"/>
  <c r="E46" i="78" l="1"/>
  <c r="E43" i="78"/>
  <c r="E46" i="77"/>
  <c r="E45" i="77"/>
  <c r="E49" i="77"/>
</calcChain>
</file>

<file path=xl/sharedStrings.xml><?xml version="1.0" encoding="utf-8"?>
<sst xmlns="http://schemas.openxmlformats.org/spreadsheetml/2006/main" count="139" uniqueCount="57">
  <si>
    <t>Unidad</t>
  </si>
  <si>
    <t>Cantidad</t>
  </si>
  <si>
    <t>Importe</t>
  </si>
  <si>
    <t>MANO DE OBRA</t>
  </si>
  <si>
    <t>HERRAMIENTA Y EQUIPO</t>
  </si>
  <si>
    <t>ANÁLISIS DE PRECIOS UNITARIOS</t>
  </si>
  <si>
    <t>UNIDAD:</t>
  </si>
  <si>
    <t>SUMA:</t>
  </si>
  <si>
    <t>Costo Unitario</t>
  </si>
  <si>
    <t>CONCEPTO:</t>
  </si>
  <si>
    <t>MATERIALES y OTROS INSUMOS</t>
  </si>
  <si>
    <t>minutos</t>
  </si>
  <si>
    <t>pieza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</si>
  <si>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</si>
  <si>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</si>
  <si>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</si>
  <si>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</si>
  <si>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</si>
  <si>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</si>
  <si>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Precio Unitario:</t>
  </si>
  <si>
    <t>Materiales e Insumos</t>
  </si>
  <si>
    <t>Mano de Obra</t>
  </si>
  <si>
    <t>Herramiento y Equipo</t>
  </si>
  <si>
    <t>Tinta para sello</t>
  </si>
  <si>
    <t>sello</t>
  </si>
  <si>
    <t>Inspector (Recepcionista)</t>
  </si>
  <si>
    <t xml:space="preserve">Total por elaboración e inspección </t>
  </si>
  <si>
    <t>USO DE VEHICULOS</t>
  </si>
  <si>
    <t>Costo unitario</t>
  </si>
  <si>
    <t>Uso de vehículos</t>
  </si>
  <si>
    <t>Cojin para sello</t>
  </si>
  <si>
    <t>.</t>
  </si>
  <si>
    <t xml:space="preserve">Promedio anual de solicitudes: </t>
  </si>
  <si>
    <t>Sello (oficial, plasmado en cada documento)</t>
  </si>
  <si>
    <t>Documento (tóner, hojas)</t>
  </si>
  <si>
    <t>Inspector (Encargado de realizar el trámite)</t>
  </si>
  <si>
    <t>Inspector (Encargado de realizar inspección)</t>
  </si>
  <si>
    <t>Importe por trámite</t>
  </si>
  <si>
    <t>Director de Área (revisión para autorización)</t>
  </si>
  <si>
    <t>Profesional Administrativo A (revisión de trámites)</t>
  </si>
  <si>
    <t>Formato de solicitud y requisitos</t>
  </si>
  <si>
    <t>TARIFA PROPUESTA</t>
  </si>
  <si>
    <t>Documento y reportes (tóner, hojas)</t>
  </si>
  <si>
    <t>Permiso para espectáculo o celebración de festejo público, según el número de asistencia</t>
  </si>
  <si>
    <t>Evento</t>
  </si>
  <si>
    <t>Oficios de autorización</t>
  </si>
  <si>
    <t>litro</t>
  </si>
  <si>
    <t xml:space="preserve"> </t>
  </si>
  <si>
    <t>*En este rubro hay que considerar: la realización de eventos masivos requiere mayor número de personal en inspección. Los eventos realizados en comunidades o salones de fiesta en la periferia implican mayor tiempo de traslado como gastos en gasolina.</t>
  </si>
  <si>
    <t>Emisión de conformidad municipal emitida para efectos de licencia de alcoholes</t>
  </si>
  <si>
    <t>Trámite/Oficio</t>
  </si>
  <si>
    <t>$1,552.5</t>
  </si>
  <si>
    <t>Mantenimiento de vehículos</t>
  </si>
  <si>
    <t>servicio</t>
  </si>
  <si>
    <t>Eventos masivos</t>
  </si>
  <si>
    <t>Recorridos a comunidades / periferia</t>
  </si>
  <si>
    <t>Gasolina (recorrido)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</si>
</sst>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0.0"/>
    <numFmt numFmtId="166" formatCode="_(&quot;$&quot;* #,##0.00_);_(&quot;$&quot;* \(#,##0.00\);_(&quot;$&quot;* &quot;-&quot;??_);_(@_)"/>
    <numFmt numFmtId="167" formatCode="_-[$€-2]* #,##0.00_-;\-[$€-2]* #,##0.00_-;_-[$€-2]* &quot;-&quot;??_-"/>
    <numFmt numFmtId="168" formatCode="_(&quot;$&quot;\ * #,##0.000_);_(&quot;$&quot;\ * \(#,##0.000\);_(&quot;$&quot;\ * &quot;-&quot;??_);_(@_)"/>
    <numFmt numFmtId="169" formatCode="_(&quot;$&quot;\ * #,##0.0000_);_(&quot;$&quot;\ * \(#,##0.0000\);_(&quot;$&quot;\ * &quot;-&quot;??_);_(@_)"/>
    <numFmt numFmtId="170" formatCode="_(&quot;$&quot;* #,##0.00000_);_(&quot;$&quot;* \(#,##0.000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7" fillId="2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164" fontId="7" fillId="2" borderId="0" xfId="2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2" applyFont="1" applyBorder="1"/>
    <xf numFmtId="164" fontId="8" fillId="2" borderId="0" xfId="2" applyFont="1" applyFill="1" applyBorder="1"/>
    <xf numFmtId="166" fontId="8" fillId="0" borderId="0" xfId="0" applyNumberFormat="1" applyFont="1"/>
    <xf numFmtId="0" fontId="8" fillId="0" borderId="0" xfId="0" applyFont="1" applyAlignment="1">
      <alignment horizontal="center"/>
    </xf>
    <xf numFmtId="164" fontId="7" fillId="2" borderId="0" xfId="2" applyFont="1" applyFill="1" applyBorder="1"/>
    <xf numFmtId="0" fontId="7" fillId="0" borderId="0" xfId="0" applyFont="1" applyBorder="1" applyAlignment="1">
      <alignment horizontal="centerContinuous"/>
    </xf>
    <xf numFmtId="164" fontId="8" fillId="0" borderId="6" xfId="2" applyFont="1" applyBorder="1"/>
    <xf numFmtId="164" fontId="8" fillId="0" borderId="0" xfId="2" applyFont="1" applyBorder="1"/>
    <xf numFmtId="0" fontId="8" fillId="0" borderId="1" xfId="0" applyFont="1" applyBorder="1" applyAlignment="1">
      <alignment horizontal="justify" vertical="top" wrapText="1"/>
    </xf>
    <xf numFmtId="1" fontId="8" fillId="2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/>
    <xf numFmtId="44" fontId="8" fillId="0" borderId="0" xfId="0" applyNumberFormat="1" applyFont="1"/>
    <xf numFmtId="0" fontId="8" fillId="0" borderId="0" xfId="0" applyFont="1" applyBorder="1" applyAlignment="1">
      <alignment horizontal="justify" vertical="top" wrapText="1"/>
    </xf>
    <xf numFmtId="2" fontId="8" fillId="0" borderId="0" xfId="0" applyNumberFormat="1" applyFont="1" applyBorder="1" applyAlignment="1">
      <alignment horizontal="center"/>
    </xf>
    <xf numFmtId="43" fontId="8" fillId="0" borderId="0" xfId="3" applyFont="1"/>
    <xf numFmtId="0" fontId="9" fillId="0" borderId="0" xfId="4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3" borderId="6" xfId="0" applyFont="1" applyFill="1" applyBorder="1"/>
    <xf numFmtId="0" fontId="7" fillId="3" borderId="0" xfId="0" applyFont="1" applyFill="1"/>
    <xf numFmtId="0" fontId="8" fillId="3" borderId="0" xfId="0" applyFont="1" applyFill="1"/>
    <xf numFmtId="0" fontId="6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64" fontId="8" fillId="0" borderId="1" xfId="2" applyFont="1" applyBorder="1" applyAlignment="1">
      <alignment horizontal="center"/>
    </xf>
    <xf numFmtId="168" fontId="8" fillId="0" borderId="1" xfId="2" applyNumberFormat="1" applyFont="1" applyBorder="1"/>
    <xf numFmtId="169" fontId="8" fillId="0" borderId="1" xfId="2" applyNumberFormat="1" applyFont="1" applyBorder="1"/>
    <xf numFmtId="170" fontId="8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2" applyFont="1"/>
    <xf numFmtId="0" fontId="5" fillId="0" borderId="0" xfId="0" applyFont="1" applyAlignment="1">
      <alignment wrapText="1"/>
    </xf>
    <xf numFmtId="0" fontId="7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7" fillId="4" borderId="0" xfId="2" applyFont="1" applyFill="1" applyBorder="1" applyAlignment="1">
      <alignment horizontal="center"/>
    </xf>
    <xf numFmtId="0" fontId="7" fillId="4" borderId="6" xfId="0" applyFont="1" applyFill="1" applyBorder="1"/>
    <xf numFmtId="164" fontId="7" fillId="4" borderId="6" xfId="2" applyFont="1" applyFill="1" applyBorder="1"/>
    <xf numFmtId="164" fontId="8" fillId="4" borderId="0" xfId="0" applyNumberFormat="1" applyFont="1" applyFill="1"/>
    <xf numFmtId="44" fontId="8" fillId="4" borderId="0" xfId="0" applyNumberFormat="1" applyFont="1" applyFill="1" applyBorder="1"/>
    <xf numFmtId="44" fontId="8" fillId="4" borderId="7" xfId="0" applyNumberFormat="1" applyFont="1" applyFill="1" applyBorder="1"/>
    <xf numFmtId="168" fontId="7" fillId="4" borderId="6" xfId="2" applyNumberFormat="1" applyFont="1" applyFill="1" applyBorder="1"/>
    <xf numFmtId="164" fontId="7" fillId="4" borderId="9" xfId="2" applyFont="1" applyFill="1" applyBorder="1" applyAlignment="1">
      <alignment horizontal="center"/>
    </xf>
    <xf numFmtId="0" fontId="8" fillId="0" borderId="0" xfId="0" applyFont="1" applyBorder="1"/>
    <xf numFmtId="0" fontId="7" fillId="4" borderId="6" xfId="0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8" fontId="8" fillId="0" borderId="6" xfId="2" applyNumberFormat="1" applyFont="1" applyBorder="1"/>
    <xf numFmtId="164" fontId="5" fillId="0" borderId="0" xfId="2" applyFont="1"/>
    <xf numFmtId="6" fontId="8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/>
    </xf>
    <xf numFmtId="0" fontId="5" fillId="5" borderId="0" xfId="0" applyFont="1" applyFill="1"/>
    <xf numFmtId="0" fontId="7" fillId="5" borderId="6" xfId="0" applyFont="1" applyFill="1" applyBorder="1"/>
    <xf numFmtId="0" fontId="7" fillId="5" borderId="6" xfId="0" applyFont="1" applyFill="1" applyBorder="1" applyAlignment="1">
      <alignment horizontal="right"/>
    </xf>
    <xf numFmtId="164" fontId="8" fillId="5" borderId="0" xfId="0" applyNumberFormat="1" applyFont="1" applyFill="1"/>
    <xf numFmtId="44" fontId="8" fillId="5" borderId="0" xfId="0" applyNumberFormat="1" applyFont="1" applyFill="1" applyBorder="1"/>
    <xf numFmtId="44" fontId="8" fillId="5" borderId="7" xfId="0" applyNumberFormat="1" applyFont="1" applyFill="1" applyBorder="1"/>
    <xf numFmtId="164" fontId="7" fillId="5" borderId="6" xfId="2" applyFont="1" applyFill="1" applyBorder="1"/>
    <xf numFmtId="8" fontId="5" fillId="0" borderId="0" xfId="0" applyNumberFormat="1" applyFont="1" applyBorder="1" applyAlignment="1">
      <alignment horizontal="right"/>
    </xf>
    <xf numFmtId="168" fontId="8" fillId="0" borderId="6" xfId="2" applyNumberFormat="1" applyFont="1" applyBorder="1" applyAlignment="1">
      <alignment horizontal="right"/>
    </xf>
    <xf numFmtId="0" fontId="7" fillId="4" borderId="0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right"/>
    </xf>
  </cellXfs>
  <cellStyles count="5">
    <cellStyle name="Euro" xfId="1"/>
    <cellStyle name="Hipervínculo" xfId="4" builtinId="8"/>
    <cellStyle name="Millares" xfId="3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47626</xdr:rowOff>
    </xdr:from>
    <xdr:to>
      <xdr:col>5</xdr:col>
      <xdr:colOff>948773</xdr:colOff>
      <xdr:row>5</xdr:row>
      <xdr:rowOff>371475</xdr:rowOff>
    </xdr:to>
    <xdr:pic>
      <xdr:nvPicPr>
        <xdr:cNvPr id="2" name="Picture 12009">
          <a:extLst>
            <a:ext uri="{FF2B5EF4-FFF2-40B4-BE49-F238E27FC236}">
              <a16:creationId xmlns:a16="http://schemas.microsoft.com/office/drawing/2014/main" xmlns="" id="{DE263D30-0EA6-409E-A624-4A2A7B2E8D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4275" y="228601"/>
          <a:ext cx="863048" cy="1076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76200</xdr:rowOff>
    </xdr:from>
    <xdr:to>
      <xdr:col>5</xdr:col>
      <xdr:colOff>910673</xdr:colOff>
      <xdr:row>5</xdr:row>
      <xdr:rowOff>342900</xdr:rowOff>
    </xdr:to>
    <xdr:pic>
      <xdr:nvPicPr>
        <xdr:cNvPr id="2" name="Picture 12009">
          <a:extLst>
            <a:ext uri="{FF2B5EF4-FFF2-40B4-BE49-F238E27FC236}">
              <a16:creationId xmlns:a16="http://schemas.microsoft.com/office/drawing/2014/main" xmlns="" id="{89C95075-61E5-421F-80C7-3B7D641F50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72375" y="257175"/>
          <a:ext cx="78684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1"/>
  <sheetViews>
    <sheetView tabSelected="1" showWhiteSpace="0" zoomScale="80" zoomScaleNormal="80" zoomScalePageLayoutView="90" workbookViewId="0">
      <selection activeCell="I17" sqref="I16:I17"/>
    </sheetView>
  </sheetViews>
  <sheetFormatPr baseColWidth="10" defaultRowHeight="14.25" x14ac:dyDescent="0.2"/>
  <cols>
    <col min="1" max="1" width="44.7109375" style="4" customWidth="1"/>
    <col min="2" max="3" width="14.28515625" style="4" customWidth="1"/>
    <col min="4" max="4" width="16.85546875" style="4" customWidth="1"/>
    <col min="5" max="5" width="16.140625" style="4" customWidth="1"/>
    <col min="6" max="10" width="14.28515625" style="4" customWidth="1"/>
    <col min="11" max="16384" width="11.42578125" style="4"/>
  </cols>
  <sheetData>
    <row r="3" spans="1:7" ht="15" x14ac:dyDescent="0.25">
      <c r="A3" s="87" t="s">
        <v>5</v>
      </c>
      <c r="B3" s="87"/>
      <c r="C3" s="87"/>
      <c r="D3" s="87"/>
      <c r="E3" s="87"/>
      <c r="F3" s="3"/>
    </row>
    <row r="4" spans="1:7" ht="15" x14ac:dyDescent="0.25">
      <c r="A4" s="5"/>
      <c r="B4" s="6"/>
      <c r="C4" s="6"/>
      <c r="D4" s="6"/>
      <c r="E4" s="6"/>
      <c r="F4" s="7"/>
    </row>
    <row r="5" spans="1:7" ht="15" x14ac:dyDescent="0.25">
      <c r="A5" s="77" t="s">
        <v>9</v>
      </c>
      <c r="B5" s="50"/>
      <c r="C5" s="51"/>
      <c r="D5" s="52"/>
      <c r="E5" s="53" t="s">
        <v>6</v>
      </c>
      <c r="F5" s="8"/>
    </row>
    <row r="6" spans="1:7" ht="30" x14ac:dyDescent="0.2">
      <c r="A6" s="36" t="s">
        <v>49</v>
      </c>
      <c r="B6" s="37"/>
      <c r="C6" s="37"/>
      <c r="D6" s="37"/>
      <c r="E6" s="38" t="s">
        <v>50</v>
      </c>
      <c r="F6" s="9"/>
    </row>
    <row r="7" spans="1:7" ht="15" x14ac:dyDescent="0.2">
      <c r="A7" s="39" t="s">
        <v>32</v>
      </c>
      <c r="C7" s="6"/>
      <c r="D7" s="6"/>
      <c r="E7" s="6">
        <v>70</v>
      </c>
      <c r="F7" s="6"/>
    </row>
    <row r="8" spans="1:7" ht="15" x14ac:dyDescent="0.2">
      <c r="A8" s="10"/>
      <c r="B8" s="6"/>
      <c r="C8" s="6"/>
      <c r="D8" s="6"/>
      <c r="E8" s="6"/>
      <c r="F8" s="6"/>
      <c r="G8" s="44" t="s">
        <v>31</v>
      </c>
    </row>
    <row r="9" spans="1:7" ht="15" x14ac:dyDescent="0.2">
      <c r="A9" s="10"/>
      <c r="B9" s="6"/>
      <c r="C9" s="6"/>
      <c r="D9" s="6"/>
      <c r="E9" s="6"/>
      <c r="F9" s="6"/>
    </row>
    <row r="10" spans="1:7" ht="30" x14ac:dyDescent="0.2">
      <c r="A10" s="54" t="s">
        <v>10</v>
      </c>
      <c r="B10" s="54" t="s">
        <v>0</v>
      </c>
      <c r="C10" s="54" t="s">
        <v>1</v>
      </c>
      <c r="D10" s="54" t="s">
        <v>8</v>
      </c>
      <c r="E10" s="55" t="s">
        <v>37</v>
      </c>
      <c r="F10" s="11"/>
    </row>
    <row r="11" spans="1:7" x14ac:dyDescent="0.2">
      <c r="A11" s="1" t="s">
        <v>33</v>
      </c>
      <c r="B11" s="13" t="s">
        <v>24</v>
      </c>
      <c r="C11" s="14">
        <v>5</v>
      </c>
      <c r="D11" s="41">
        <v>300</v>
      </c>
      <c r="E11" s="15">
        <v>4.5</v>
      </c>
      <c r="F11" s="16"/>
      <c r="G11" s="17"/>
    </row>
    <row r="12" spans="1:7" x14ac:dyDescent="0.2">
      <c r="A12" s="12" t="s">
        <v>23</v>
      </c>
      <c r="B12" s="13" t="s">
        <v>24</v>
      </c>
      <c r="C12" s="14">
        <v>1</v>
      </c>
      <c r="D12" s="42">
        <v>200</v>
      </c>
      <c r="E12" s="15">
        <v>3</v>
      </c>
      <c r="F12" s="16"/>
      <c r="G12" s="17"/>
    </row>
    <row r="13" spans="1:7" x14ac:dyDescent="0.2">
      <c r="A13" s="1" t="s">
        <v>30</v>
      </c>
      <c r="B13" s="13" t="s">
        <v>12</v>
      </c>
      <c r="C13" s="14">
        <v>1</v>
      </c>
      <c r="D13" s="41">
        <v>28</v>
      </c>
      <c r="E13" s="15">
        <v>0.5</v>
      </c>
      <c r="F13" s="16"/>
      <c r="G13" s="17"/>
    </row>
    <row r="14" spans="1:7" x14ac:dyDescent="0.2">
      <c r="A14" s="1" t="s">
        <v>34</v>
      </c>
      <c r="B14" s="13" t="s">
        <v>12</v>
      </c>
      <c r="C14" s="14">
        <v>10</v>
      </c>
      <c r="D14" s="41">
        <v>10</v>
      </c>
      <c r="E14" s="15">
        <f>+ROUND(C14*D14,2)</f>
        <v>100</v>
      </c>
      <c r="F14" s="16"/>
      <c r="G14" s="43"/>
    </row>
    <row r="15" spans="1:7" x14ac:dyDescent="0.2">
      <c r="A15" s="71" t="s">
        <v>40</v>
      </c>
      <c r="B15" s="70" t="s">
        <v>12</v>
      </c>
      <c r="C15" s="29">
        <v>2</v>
      </c>
      <c r="D15" s="72">
        <v>10</v>
      </c>
      <c r="E15" s="15">
        <f>+ROUND(C15*D15,2)</f>
        <v>20</v>
      </c>
      <c r="F15" s="16"/>
      <c r="G15" s="43"/>
    </row>
    <row r="16" spans="1:7" ht="15" x14ac:dyDescent="0.25">
      <c r="B16" s="18"/>
      <c r="D16" s="59" t="s">
        <v>7</v>
      </c>
      <c r="E16" s="64">
        <f>SUM(E11:E15)</f>
        <v>128</v>
      </c>
      <c r="F16" s="19"/>
    </row>
    <row r="17" spans="1:12" ht="15" x14ac:dyDescent="0.25">
      <c r="B17" s="18"/>
      <c r="D17" s="20"/>
      <c r="E17" s="21"/>
      <c r="F17" s="22"/>
    </row>
    <row r="18" spans="1:12" ht="15" x14ac:dyDescent="0.25">
      <c r="A18" s="20"/>
      <c r="B18" s="5"/>
      <c r="C18" s="20"/>
      <c r="D18" s="20"/>
      <c r="E18" s="21"/>
      <c r="F18" s="22"/>
    </row>
    <row r="19" spans="1:12" ht="62.25" customHeight="1" x14ac:dyDescent="0.2">
      <c r="A19" s="54" t="s">
        <v>3</v>
      </c>
      <c r="B19" s="54" t="s">
        <v>0</v>
      </c>
      <c r="C19" s="54" t="s">
        <v>1</v>
      </c>
      <c r="D19" s="54" t="s">
        <v>13</v>
      </c>
      <c r="E19" s="54" t="s">
        <v>14</v>
      </c>
      <c r="F19" s="56" t="s">
        <v>15</v>
      </c>
      <c r="G19" s="56" t="s">
        <v>16</v>
      </c>
      <c r="H19" s="56" t="s">
        <v>17</v>
      </c>
      <c r="I19" s="56" t="s">
        <v>18</v>
      </c>
      <c r="J19" s="56" t="s">
        <v>26</v>
      </c>
    </row>
    <row r="20" spans="1:12" ht="15.75" customHeight="1" x14ac:dyDescent="0.2">
      <c r="A20" s="23" t="s">
        <v>25</v>
      </c>
      <c r="B20" s="13" t="s">
        <v>11</v>
      </c>
      <c r="C20" s="14">
        <v>15</v>
      </c>
      <c r="D20" s="40">
        <v>9505.1</v>
      </c>
      <c r="E20" s="40">
        <f>D20/30</f>
        <v>316.8366666666667</v>
      </c>
      <c r="F20" s="40">
        <f t="shared" ref="F20:F22" si="0">+E20/8</f>
        <v>39.604583333333338</v>
      </c>
      <c r="G20" s="40">
        <f t="shared" ref="G20:G22" si="1">+F20/60</f>
        <v>0.66007638888888898</v>
      </c>
      <c r="H20" s="40">
        <f>+G20*C20</f>
        <v>9.9011458333333344</v>
      </c>
      <c r="I20" s="24">
        <v>1</v>
      </c>
      <c r="J20" s="40">
        <f t="shared" ref="J20:J22" si="2">+I20*H20</f>
        <v>9.9011458333333344</v>
      </c>
    </row>
    <row r="21" spans="1:12" ht="15.75" customHeight="1" x14ac:dyDescent="0.2">
      <c r="A21" s="2" t="s">
        <v>35</v>
      </c>
      <c r="B21" s="13" t="s">
        <v>11</v>
      </c>
      <c r="C21" s="14">
        <v>200</v>
      </c>
      <c r="D21" s="40">
        <v>9505.1</v>
      </c>
      <c r="E21" s="40">
        <f t="shared" ref="E21:E22" si="3">D21/30</f>
        <v>316.8366666666667</v>
      </c>
      <c r="F21" s="40">
        <f t="shared" si="0"/>
        <v>39.604583333333338</v>
      </c>
      <c r="G21" s="40">
        <f t="shared" si="1"/>
        <v>0.66007638888888898</v>
      </c>
      <c r="H21" s="40">
        <f t="shared" ref="H21:H22" si="4">+G21*C21</f>
        <v>132.01527777777778</v>
      </c>
      <c r="I21" s="24">
        <v>1</v>
      </c>
      <c r="J21" s="40">
        <f t="shared" si="2"/>
        <v>132.01527777777778</v>
      </c>
    </row>
    <row r="22" spans="1:12" ht="15.75" customHeight="1" x14ac:dyDescent="0.2">
      <c r="A22" s="2" t="s">
        <v>36</v>
      </c>
      <c r="B22" s="13" t="s">
        <v>11</v>
      </c>
      <c r="C22" s="14">
        <v>290</v>
      </c>
      <c r="D22" s="40">
        <v>9505.1</v>
      </c>
      <c r="E22" s="40">
        <f t="shared" si="3"/>
        <v>316.8366666666667</v>
      </c>
      <c r="F22" s="40">
        <f t="shared" si="0"/>
        <v>39.604583333333338</v>
      </c>
      <c r="G22" s="40">
        <f t="shared" si="1"/>
        <v>0.66007638888888898</v>
      </c>
      <c r="H22" s="40">
        <f t="shared" si="4"/>
        <v>191.4221527777778</v>
      </c>
      <c r="I22" s="24">
        <v>6</v>
      </c>
      <c r="J22" s="40">
        <f t="shared" si="2"/>
        <v>1148.5329166666668</v>
      </c>
      <c r="L22" s="44"/>
    </row>
    <row r="23" spans="1:12" ht="15.75" customHeight="1" x14ac:dyDescent="0.2">
      <c r="A23" s="69" t="s">
        <v>39</v>
      </c>
      <c r="B23" s="70" t="s">
        <v>11</v>
      </c>
      <c r="C23" s="29">
        <v>20</v>
      </c>
      <c r="D23" s="47">
        <v>18135.28</v>
      </c>
      <c r="E23" s="47">
        <f>D23/15</f>
        <v>1209.0186666666666</v>
      </c>
      <c r="F23" s="47">
        <f>E23/8</f>
        <v>151.12733333333333</v>
      </c>
      <c r="G23" s="47">
        <f>F23/60</f>
        <v>2.518788888888889</v>
      </c>
      <c r="H23" s="47">
        <f>G23</f>
        <v>2.518788888888889</v>
      </c>
      <c r="I23" s="18">
        <v>1</v>
      </c>
      <c r="J23" s="47">
        <f>H23*C23</f>
        <v>50.375777777777778</v>
      </c>
      <c r="L23" s="44"/>
    </row>
    <row r="24" spans="1:12" x14ac:dyDescent="0.2">
      <c r="A24" s="48" t="s">
        <v>38</v>
      </c>
      <c r="B24" s="45" t="s">
        <v>11</v>
      </c>
      <c r="C24" s="46">
        <v>20</v>
      </c>
      <c r="D24" s="73">
        <v>37229.300000000003</v>
      </c>
      <c r="E24" s="47">
        <f>D24/15</f>
        <v>2481.9533333333334</v>
      </c>
      <c r="F24" s="47">
        <f>E24/8</f>
        <v>310.24416666666667</v>
      </c>
      <c r="G24" s="47">
        <f>F24/60</f>
        <v>5.1707361111111112</v>
      </c>
      <c r="H24" s="47">
        <f>G24</f>
        <v>5.1707361111111112</v>
      </c>
      <c r="I24" s="18">
        <v>1</v>
      </c>
      <c r="J24" s="47">
        <f>H24*C24</f>
        <v>103.41472222222222</v>
      </c>
    </row>
    <row r="25" spans="1:12" ht="15" x14ac:dyDescent="0.25">
      <c r="B25" s="18"/>
      <c r="E25" s="66"/>
      <c r="G25" s="59" t="s">
        <v>7</v>
      </c>
      <c r="H25" s="60"/>
      <c r="I25" s="60"/>
      <c r="J25" s="60">
        <f>SUM(J20:J24)</f>
        <v>1444.2398402777781</v>
      </c>
    </row>
    <row r="26" spans="1:12" ht="15" x14ac:dyDescent="0.25">
      <c r="B26" s="5"/>
      <c r="C26" s="20"/>
      <c r="D26" s="20"/>
      <c r="E26" s="22"/>
      <c r="F26" s="22"/>
    </row>
    <row r="27" spans="1:12" ht="15" hidden="1" x14ac:dyDescent="0.25">
      <c r="A27" s="57" t="s">
        <v>4</v>
      </c>
      <c r="B27" s="57" t="s">
        <v>0</v>
      </c>
      <c r="C27" s="57" t="s">
        <v>1</v>
      </c>
      <c r="D27" s="57" t="s">
        <v>8</v>
      </c>
      <c r="E27" s="65" t="s">
        <v>2</v>
      </c>
      <c r="F27" s="58"/>
    </row>
    <row r="28" spans="1:12" hidden="1" x14ac:dyDescent="0.2">
      <c r="A28" s="23"/>
      <c r="B28" s="25"/>
      <c r="C28" s="14"/>
      <c r="D28" s="26"/>
      <c r="E28" s="27"/>
    </row>
    <row r="29" spans="1:12" hidden="1" x14ac:dyDescent="0.2">
      <c r="A29" s="28"/>
      <c r="B29" s="25"/>
      <c r="C29" s="29"/>
      <c r="D29" s="26"/>
      <c r="E29" s="27"/>
    </row>
    <row r="30" spans="1:12" ht="15" hidden="1" x14ac:dyDescent="0.25">
      <c r="D30" s="59" t="s">
        <v>7</v>
      </c>
      <c r="E30" s="60">
        <f>E28+E29</f>
        <v>0</v>
      </c>
    </row>
    <row r="31" spans="1:12" hidden="1" x14ac:dyDescent="0.2"/>
    <row r="32" spans="1:12" hidden="1" x14ac:dyDescent="0.2"/>
    <row r="33" spans="1:7" ht="15" hidden="1" x14ac:dyDescent="0.25">
      <c r="A33" s="34" t="s">
        <v>27</v>
      </c>
      <c r="B33" s="34" t="s">
        <v>0</v>
      </c>
      <c r="C33" s="34" t="s">
        <v>1</v>
      </c>
      <c r="D33" s="34" t="s">
        <v>28</v>
      </c>
      <c r="E33" s="34" t="s">
        <v>2</v>
      </c>
    </row>
    <row r="34" spans="1:7" hidden="1" x14ac:dyDescent="0.2">
      <c r="C34" s="30"/>
    </row>
    <row r="35" spans="1:7" hidden="1" x14ac:dyDescent="0.2">
      <c r="C35" s="30"/>
    </row>
    <row r="36" spans="1:7" ht="15" hidden="1" x14ac:dyDescent="0.25">
      <c r="D36" s="33" t="s">
        <v>7</v>
      </c>
      <c r="E36" s="35">
        <f>E34+E35</f>
        <v>0</v>
      </c>
    </row>
    <row r="37" spans="1:7" x14ac:dyDescent="0.2">
      <c r="A37" s="68"/>
    </row>
    <row r="38" spans="1:7" ht="15" customHeight="1" x14ac:dyDescent="0.2">
      <c r="A38" s="68"/>
    </row>
    <row r="39" spans="1:7" ht="14.25" customHeight="1" x14ac:dyDescent="0.2">
      <c r="A39" s="68"/>
    </row>
    <row r="40" spans="1:7" ht="14.25" customHeight="1" x14ac:dyDescent="0.2">
      <c r="A40" s="68"/>
    </row>
    <row r="41" spans="1:7" x14ac:dyDescent="0.2">
      <c r="A41" s="68"/>
    </row>
    <row r="42" spans="1:7" ht="15" x14ac:dyDescent="0.25">
      <c r="A42" s="68"/>
      <c r="C42" s="59"/>
      <c r="D42" s="67" t="s">
        <v>20</v>
      </c>
      <c r="E42" s="61">
        <f>E16</f>
        <v>128</v>
      </c>
    </row>
    <row r="43" spans="1:7" ht="15" x14ac:dyDescent="0.25">
      <c r="C43" s="59"/>
      <c r="D43" s="67" t="s">
        <v>21</v>
      </c>
      <c r="E43" s="62">
        <f>+J25</f>
        <v>1444.2398402777781</v>
      </c>
    </row>
    <row r="44" spans="1:7" ht="15" x14ac:dyDescent="0.25">
      <c r="C44" s="59"/>
      <c r="D44" s="67" t="s">
        <v>22</v>
      </c>
      <c r="E44" s="63">
        <f>+E30</f>
        <v>0</v>
      </c>
    </row>
    <row r="45" spans="1:7" ht="15" x14ac:dyDescent="0.25">
      <c r="C45" s="88" t="s">
        <v>29</v>
      </c>
      <c r="D45" s="88"/>
      <c r="E45" s="62">
        <f>E36</f>
        <v>0</v>
      </c>
    </row>
    <row r="46" spans="1:7" ht="15.75" customHeight="1" x14ac:dyDescent="0.25">
      <c r="C46" s="59"/>
      <c r="D46" s="67" t="s">
        <v>19</v>
      </c>
      <c r="E46" s="60">
        <f>J25+E16</f>
        <v>1572.2398402777781</v>
      </c>
      <c r="F46" s="27"/>
    </row>
    <row r="47" spans="1:7" x14ac:dyDescent="0.2">
      <c r="A47" s="31"/>
      <c r="B47" s="32"/>
      <c r="C47" s="32"/>
      <c r="D47" s="32"/>
      <c r="E47" s="32"/>
      <c r="F47" s="32"/>
      <c r="G47" s="32"/>
    </row>
    <row r="48" spans="1:7" x14ac:dyDescent="0.2">
      <c r="A48" s="31"/>
      <c r="B48" s="32"/>
      <c r="C48" s="32"/>
      <c r="D48" s="32"/>
      <c r="E48" s="32"/>
      <c r="F48" s="32"/>
      <c r="G48" s="32"/>
    </row>
    <row r="49" spans="1:7" x14ac:dyDescent="0.2">
      <c r="A49" s="32"/>
      <c r="B49" s="32"/>
      <c r="C49" s="32"/>
      <c r="D49" s="32"/>
      <c r="E49" s="32"/>
      <c r="F49" s="32"/>
      <c r="G49" s="32"/>
    </row>
    <row r="51" spans="1:7" x14ac:dyDescent="0.2">
      <c r="B51" s="89" t="s">
        <v>41</v>
      </c>
      <c r="C51" s="89"/>
      <c r="D51" s="75" t="s">
        <v>51</v>
      </c>
    </row>
  </sheetData>
  <mergeCells count="3">
    <mergeCell ref="A3:E3"/>
    <mergeCell ref="C45:D45"/>
    <mergeCell ref="B51:C51"/>
  </mergeCells>
  <hyperlinks>
    <hyperlink ref="A48" r:id="rId1" display="https://www.buenastareas.com/inscribirse/?redirectUrl=%2Fensayos%2F3-De-Herramienta-y-Equipo-De%2F3393105.html&amp;from=essay&amp;from=essay"/>
  </hyperlinks>
  <pageMargins left="0.70866141732283472" right="0.70866141732283472" top="0.74803149606299213" bottom="0.74803149606299213" header="0.31496062992125984" footer="0.31496062992125984"/>
  <pageSetup scale="70" fitToHeight="0" orientation="landscape" r:id="rId2"/>
  <headerFooter>
    <oddHeader>&amp;C&amp;"Arial,Negrita"&amp;12TESORERÍA MUNICIPAL 
DIRECCIÓN DE INGRESOS
TARJETA DE COSTOS POR SERVICIO</oddHeader>
    <oddFooter>&amp;C&amp;"Arial,Negrita"&amp;12PÁGINA  &amp;P DE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2"/>
  <sheetViews>
    <sheetView zoomScale="80" zoomScaleNormal="80" zoomScalePageLayoutView="90" workbookViewId="0">
      <selection activeCell="I13" sqref="I13"/>
    </sheetView>
  </sheetViews>
  <sheetFormatPr baseColWidth="10" defaultRowHeight="14.25" x14ac:dyDescent="0.2"/>
  <cols>
    <col min="1" max="1" width="44.7109375" style="4" customWidth="1"/>
    <col min="2" max="3" width="14.28515625" style="4" customWidth="1"/>
    <col min="4" max="4" width="16.85546875" style="4" customWidth="1"/>
    <col min="5" max="5" width="16.140625" style="4" customWidth="1"/>
    <col min="6" max="10" width="14.28515625" style="4" customWidth="1"/>
    <col min="11" max="16384" width="11.42578125" style="4"/>
  </cols>
  <sheetData>
    <row r="3" spans="1:7" ht="15" x14ac:dyDescent="0.25">
      <c r="A3" s="87" t="s">
        <v>5</v>
      </c>
      <c r="B3" s="87"/>
      <c r="C3" s="87"/>
      <c r="D3" s="87"/>
      <c r="E3" s="87"/>
      <c r="F3" s="3"/>
    </row>
    <row r="4" spans="1:7" ht="15" x14ac:dyDescent="0.25">
      <c r="A4" s="5"/>
      <c r="B4" s="6"/>
      <c r="C4" s="6"/>
      <c r="D4" s="6"/>
      <c r="E4" s="6"/>
      <c r="F4" s="7"/>
    </row>
    <row r="5" spans="1:7" ht="15" x14ac:dyDescent="0.25">
      <c r="A5" s="49" t="s">
        <v>9</v>
      </c>
      <c r="B5" s="50"/>
      <c r="C5" s="51"/>
      <c r="D5" s="52"/>
      <c r="E5" s="53" t="s">
        <v>6</v>
      </c>
      <c r="F5" s="8"/>
    </row>
    <row r="6" spans="1:7" ht="30" x14ac:dyDescent="0.2">
      <c r="A6" s="36" t="s">
        <v>43</v>
      </c>
      <c r="B6" s="37"/>
      <c r="C6" s="37"/>
      <c r="D6" s="37"/>
      <c r="E6" s="38" t="s">
        <v>44</v>
      </c>
      <c r="F6" s="9"/>
    </row>
    <row r="7" spans="1:7" ht="15" x14ac:dyDescent="0.2">
      <c r="A7" s="39" t="s">
        <v>32</v>
      </c>
      <c r="C7" s="6"/>
      <c r="D7" s="6"/>
      <c r="E7" s="6">
        <v>720</v>
      </c>
      <c r="F7" s="6"/>
    </row>
    <row r="8" spans="1:7" ht="15" x14ac:dyDescent="0.2">
      <c r="A8" s="10"/>
      <c r="B8" s="6"/>
      <c r="C8" s="6"/>
      <c r="D8" s="6"/>
      <c r="E8" s="6"/>
      <c r="F8" s="6"/>
      <c r="G8" s="44" t="s">
        <v>31</v>
      </c>
    </row>
    <row r="9" spans="1:7" ht="15" x14ac:dyDescent="0.2">
      <c r="A9" s="10"/>
      <c r="B9" s="6"/>
      <c r="C9" s="6"/>
      <c r="D9" s="6"/>
      <c r="E9" s="6"/>
      <c r="F9" s="6"/>
    </row>
    <row r="10" spans="1:7" ht="30" x14ac:dyDescent="0.2">
      <c r="A10" s="54" t="s">
        <v>10</v>
      </c>
      <c r="B10" s="54" t="s">
        <v>0</v>
      </c>
      <c r="C10" s="54" t="s">
        <v>1</v>
      </c>
      <c r="D10" s="54" t="s">
        <v>8</v>
      </c>
      <c r="E10" s="55" t="s">
        <v>37</v>
      </c>
      <c r="F10" s="11"/>
    </row>
    <row r="11" spans="1:7" x14ac:dyDescent="0.2">
      <c r="A11" s="1" t="s">
        <v>33</v>
      </c>
      <c r="B11" s="13" t="s">
        <v>24</v>
      </c>
      <c r="C11" s="14">
        <v>1</v>
      </c>
      <c r="D11" s="41">
        <v>300</v>
      </c>
      <c r="E11" s="15">
        <v>0.5</v>
      </c>
      <c r="F11" s="16"/>
      <c r="G11" s="17"/>
    </row>
    <row r="12" spans="1:7" x14ac:dyDescent="0.2">
      <c r="A12" s="12" t="s">
        <v>23</v>
      </c>
      <c r="B12" s="13" t="s">
        <v>24</v>
      </c>
      <c r="C12" s="14">
        <v>1</v>
      </c>
      <c r="D12" s="42">
        <v>200</v>
      </c>
      <c r="E12" s="15">
        <v>0.5</v>
      </c>
      <c r="F12" s="16"/>
      <c r="G12" s="17"/>
    </row>
    <row r="13" spans="1:7" x14ac:dyDescent="0.2">
      <c r="A13" s="1" t="s">
        <v>30</v>
      </c>
      <c r="B13" s="13" t="s">
        <v>12</v>
      </c>
      <c r="C13" s="14">
        <v>1</v>
      </c>
      <c r="D13" s="41">
        <v>28</v>
      </c>
      <c r="E13" s="15">
        <v>0.5</v>
      </c>
      <c r="F13" s="16"/>
      <c r="G13" s="17"/>
    </row>
    <row r="14" spans="1:7" x14ac:dyDescent="0.2">
      <c r="A14" s="1" t="s">
        <v>42</v>
      </c>
      <c r="B14" s="13" t="s">
        <v>12</v>
      </c>
      <c r="C14" s="14">
        <v>3</v>
      </c>
      <c r="D14" s="41">
        <v>10</v>
      </c>
      <c r="E14" s="15">
        <f t="shared" ref="E14:E15" si="0">+ROUND(C14*D14,2)</f>
        <v>30</v>
      </c>
      <c r="F14" s="16"/>
      <c r="G14" s="43"/>
    </row>
    <row r="15" spans="1:7" x14ac:dyDescent="0.2">
      <c r="A15" s="71" t="s">
        <v>45</v>
      </c>
      <c r="B15" s="70" t="s">
        <v>12</v>
      </c>
      <c r="C15" s="29">
        <v>4</v>
      </c>
      <c r="D15" s="72">
        <v>9.5</v>
      </c>
      <c r="E15" s="15">
        <f t="shared" si="0"/>
        <v>38</v>
      </c>
      <c r="F15" s="16"/>
      <c r="G15" s="43"/>
    </row>
    <row r="16" spans="1:7" ht="15" x14ac:dyDescent="0.25">
      <c r="B16" s="18"/>
      <c r="C16" s="44" t="s">
        <v>47</v>
      </c>
      <c r="D16" s="59" t="s">
        <v>7</v>
      </c>
      <c r="E16" s="64">
        <f>SUM(E11:E15)</f>
        <v>69.5</v>
      </c>
      <c r="F16" s="19"/>
    </row>
    <row r="17" spans="1:12" ht="15" x14ac:dyDescent="0.25">
      <c r="A17" s="78" t="s">
        <v>55</v>
      </c>
      <c r="B17" s="18"/>
      <c r="D17" s="20"/>
      <c r="E17" s="21"/>
      <c r="F17" s="22"/>
    </row>
    <row r="18" spans="1:12" x14ac:dyDescent="0.2">
      <c r="A18" s="44" t="s">
        <v>52</v>
      </c>
      <c r="B18" s="76" t="s">
        <v>53</v>
      </c>
      <c r="C18" s="18">
        <v>1</v>
      </c>
      <c r="D18" s="85">
        <v>5000</v>
      </c>
      <c r="E18" s="21">
        <f>C18*D18</f>
        <v>5000</v>
      </c>
      <c r="F18" s="22"/>
    </row>
    <row r="19" spans="1:12" x14ac:dyDescent="0.2">
      <c r="A19" s="71" t="s">
        <v>56</v>
      </c>
      <c r="B19" s="70" t="s">
        <v>46</v>
      </c>
      <c r="C19" s="29">
        <v>25</v>
      </c>
      <c r="D19" s="86">
        <v>20.5</v>
      </c>
      <c r="E19" s="15">
        <f>+ROUND(C19*D19,2)</f>
        <v>512.5</v>
      </c>
      <c r="F19" s="22"/>
    </row>
    <row r="20" spans="1:12" ht="15" x14ac:dyDescent="0.25">
      <c r="B20" s="18"/>
      <c r="D20" s="20"/>
      <c r="E20" s="21"/>
      <c r="F20" s="22"/>
    </row>
    <row r="21" spans="1:12" ht="15" x14ac:dyDescent="0.25">
      <c r="A21" s="20"/>
      <c r="B21" s="5"/>
      <c r="C21" s="20"/>
      <c r="D21" s="20"/>
      <c r="E21" s="21"/>
      <c r="F21" s="22"/>
    </row>
    <row r="22" spans="1:12" ht="62.25" customHeight="1" x14ac:dyDescent="0.2">
      <c r="A22" s="54" t="s">
        <v>3</v>
      </c>
      <c r="B22" s="54" t="s">
        <v>0</v>
      </c>
      <c r="C22" s="54" t="s">
        <v>1</v>
      </c>
      <c r="D22" s="54" t="s">
        <v>13</v>
      </c>
      <c r="E22" s="54" t="s">
        <v>14</v>
      </c>
      <c r="F22" s="56" t="s">
        <v>15</v>
      </c>
      <c r="G22" s="56" t="s">
        <v>16</v>
      </c>
      <c r="H22" s="56" t="s">
        <v>17</v>
      </c>
      <c r="I22" s="56" t="s">
        <v>18</v>
      </c>
      <c r="J22" s="56" t="s">
        <v>26</v>
      </c>
    </row>
    <row r="23" spans="1:12" ht="15.75" customHeight="1" x14ac:dyDescent="0.2">
      <c r="A23" s="23" t="s">
        <v>25</v>
      </c>
      <c r="B23" s="13" t="s">
        <v>11</v>
      </c>
      <c r="C23" s="14">
        <v>10</v>
      </c>
      <c r="D23" s="40">
        <v>9505.1</v>
      </c>
      <c r="E23" s="40">
        <f>D23/30</f>
        <v>316.8366666666667</v>
      </c>
      <c r="F23" s="40">
        <f t="shared" ref="F23:F25" si="1">+E23/8</f>
        <v>39.604583333333338</v>
      </c>
      <c r="G23" s="40">
        <f t="shared" ref="G23:G25" si="2">+F23/60</f>
        <v>0.66007638888888898</v>
      </c>
      <c r="H23" s="40">
        <f>+G23*C23</f>
        <v>6.6007638888888902</v>
      </c>
      <c r="I23" s="24">
        <v>1</v>
      </c>
      <c r="J23" s="40">
        <f t="shared" ref="J23:J25" si="3">+I23*H23</f>
        <v>6.6007638888888902</v>
      </c>
    </row>
    <row r="24" spans="1:12" ht="15.75" customHeight="1" x14ac:dyDescent="0.2">
      <c r="A24" s="2" t="s">
        <v>35</v>
      </c>
      <c r="B24" s="13" t="s">
        <v>11</v>
      </c>
      <c r="C24" s="14">
        <v>15</v>
      </c>
      <c r="D24" s="40">
        <v>9505.1</v>
      </c>
      <c r="E24" s="40">
        <f t="shared" ref="E24:E25" si="4">D24/30</f>
        <v>316.8366666666667</v>
      </c>
      <c r="F24" s="40">
        <f t="shared" si="1"/>
        <v>39.604583333333338</v>
      </c>
      <c r="G24" s="40">
        <f t="shared" si="2"/>
        <v>0.66007638888888898</v>
      </c>
      <c r="H24" s="40">
        <f t="shared" ref="H24:H25" si="5">+G24*C24</f>
        <v>9.9011458333333344</v>
      </c>
      <c r="I24" s="24">
        <v>1</v>
      </c>
      <c r="J24" s="40">
        <f t="shared" si="3"/>
        <v>9.9011458333333344</v>
      </c>
    </row>
    <row r="25" spans="1:12" ht="15.75" customHeight="1" x14ac:dyDescent="0.2">
      <c r="A25" s="2" t="s">
        <v>36</v>
      </c>
      <c r="B25" s="13" t="s">
        <v>11</v>
      </c>
      <c r="C25" s="14">
        <v>120</v>
      </c>
      <c r="D25" s="40">
        <v>9505.1</v>
      </c>
      <c r="E25" s="40">
        <f t="shared" si="4"/>
        <v>316.8366666666667</v>
      </c>
      <c r="F25" s="40">
        <f t="shared" si="1"/>
        <v>39.604583333333338</v>
      </c>
      <c r="G25" s="40">
        <f t="shared" si="2"/>
        <v>0.66007638888888898</v>
      </c>
      <c r="H25" s="40">
        <f t="shared" si="5"/>
        <v>79.209166666666675</v>
      </c>
      <c r="I25" s="24">
        <v>2</v>
      </c>
      <c r="J25" s="40">
        <f t="shared" si="3"/>
        <v>158.41833333333335</v>
      </c>
      <c r="L25" s="44"/>
    </row>
    <row r="26" spans="1:12" ht="15.75" customHeight="1" x14ac:dyDescent="0.2">
      <c r="A26" s="69" t="s">
        <v>39</v>
      </c>
      <c r="B26" s="70" t="s">
        <v>11</v>
      </c>
      <c r="C26" s="29">
        <v>15</v>
      </c>
      <c r="D26" s="47">
        <v>18135.28</v>
      </c>
      <c r="E26" s="47">
        <f>D26/15</f>
        <v>1209.0186666666666</v>
      </c>
      <c r="F26" s="47">
        <f>E26/8</f>
        <v>151.12733333333333</v>
      </c>
      <c r="G26" s="47">
        <f>F26/60</f>
        <v>2.518788888888889</v>
      </c>
      <c r="H26" s="47">
        <f>G26</f>
        <v>2.518788888888889</v>
      </c>
      <c r="I26" s="18">
        <v>1</v>
      </c>
      <c r="J26" s="47">
        <f>H26*C26</f>
        <v>37.781833333333331</v>
      </c>
      <c r="L26" s="44"/>
    </row>
    <row r="27" spans="1:12" x14ac:dyDescent="0.2">
      <c r="A27" s="48" t="s">
        <v>38</v>
      </c>
      <c r="B27" s="45" t="s">
        <v>11</v>
      </c>
      <c r="C27" s="46">
        <v>10</v>
      </c>
      <c r="D27" s="73">
        <v>37229.300000000003</v>
      </c>
      <c r="E27" s="47">
        <f>D27/15</f>
        <v>2481.9533333333334</v>
      </c>
      <c r="F27" s="47">
        <f>E27/8</f>
        <v>310.24416666666667</v>
      </c>
      <c r="G27" s="47">
        <f>F27/60</f>
        <v>5.1707361111111112</v>
      </c>
      <c r="H27" s="47">
        <f>G27</f>
        <v>5.1707361111111112</v>
      </c>
      <c r="I27" s="18">
        <v>1</v>
      </c>
      <c r="J27" s="47">
        <f>H27*C27</f>
        <v>51.707361111111112</v>
      </c>
    </row>
    <row r="28" spans="1:12" ht="15" x14ac:dyDescent="0.25">
      <c r="B28" s="18"/>
      <c r="E28" s="66"/>
      <c r="G28" s="59" t="s">
        <v>7</v>
      </c>
      <c r="H28" s="60"/>
      <c r="I28" s="60"/>
      <c r="J28" s="60">
        <f>SUM(J23:J27)</f>
        <v>264.40943750000002</v>
      </c>
    </row>
    <row r="29" spans="1:12" ht="15" x14ac:dyDescent="0.25">
      <c r="A29" s="78" t="s">
        <v>54</v>
      </c>
      <c r="B29" s="5"/>
      <c r="C29" s="20"/>
      <c r="D29" s="20"/>
      <c r="E29" s="22"/>
      <c r="F29" s="22"/>
    </row>
    <row r="30" spans="1:12" ht="15" hidden="1" x14ac:dyDescent="0.25">
      <c r="A30" s="57" t="s">
        <v>4</v>
      </c>
      <c r="B30" s="57" t="s">
        <v>0</v>
      </c>
      <c r="C30" s="57" t="s">
        <v>1</v>
      </c>
      <c r="D30" s="57" t="s">
        <v>8</v>
      </c>
      <c r="E30" s="65" t="s">
        <v>2</v>
      </c>
      <c r="F30" s="58"/>
    </row>
    <row r="31" spans="1:12" hidden="1" x14ac:dyDescent="0.2">
      <c r="A31" s="23"/>
      <c r="B31" s="25"/>
      <c r="C31" s="14"/>
      <c r="D31" s="26"/>
      <c r="E31" s="27"/>
    </row>
    <row r="32" spans="1:12" hidden="1" x14ac:dyDescent="0.2">
      <c r="A32" s="28"/>
      <c r="B32" s="25"/>
      <c r="C32" s="29"/>
      <c r="D32" s="26"/>
      <c r="E32" s="27"/>
    </row>
    <row r="33" spans="1:10" ht="15" hidden="1" x14ac:dyDescent="0.25">
      <c r="D33" s="59" t="s">
        <v>7</v>
      </c>
      <c r="E33" s="60">
        <f>E31+E32</f>
        <v>0</v>
      </c>
    </row>
    <row r="34" spans="1:10" hidden="1" x14ac:dyDescent="0.2"/>
    <row r="35" spans="1:10" hidden="1" x14ac:dyDescent="0.2"/>
    <row r="36" spans="1:10" ht="15" hidden="1" x14ac:dyDescent="0.25">
      <c r="A36" s="34" t="s">
        <v>27</v>
      </c>
      <c r="B36" s="34" t="s">
        <v>0</v>
      </c>
      <c r="C36" s="34" t="s">
        <v>1</v>
      </c>
      <c r="D36" s="34" t="s">
        <v>28</v>
      </c>
      <c r="E36" s="34" t="s">
        <v>2</v>
      </c>
    </row>
    <row r="37" spans="1:10" hidden="1" x14ac:dyDescent="0.2">
      <c r="C37" s="30"/>
    </row>
    <row r="38" spans="1:10" hidden="1" x14ac:dyDescent="0.2">
      <c r="C38" s="30"/>
    </row>
    <row r="39" spans="1:10" ht="15" hidden="1" x14ac:dyDescent="0.25">
      <c r="D39" s="33" t="s">
        <v>7</v>
      </c>
      <c r="E39" s="35">
        <f>E37+E38</f>
        <v>0</v>
      </c>
    </row>
    <row r="40" spans="1:10" x14ac:dyDescent="0.2">
      <c r="A40" s="2" t="s">
        <v>36</v>
      </c>
      <c r="B40" s="13" t="s">
        <v>11</v>
      </c>
      <c r="C40" s="14">
        <v>200</v>
      </c>
      <c r="D40" s="40">
        <v>9505.1</v>
      </c>
      <c r="E40" s="40">
        <f t="shared" ref="E40" si="6">D40/30</f>
        <v>316.8366666666667</v>
      </c>
      <c r="F40" s="40">
        <f t="shared" ref="F40" si="7">+E40/8</f>
        <v>39.604583333333338</v>
      </c>
      <c r="G40" s="40">
        <f t="shared" ref="G40" si="8">+F40/60</f>
        <v>0.66007638888888898</v>
      </c>
      <c r="H40" s="40">
        <f t="shared" ref="H40" si="9">+G40*C40</f>
        <v>132.01527777777778</v>
      </c>
      <c r="I40" s="24">
        <v>4</v>
      </c>
      <c r="J40" s="40">
        <f t="shared" ref="J40" si="10">+I40*H40</f>
        <v>528.06111111111113</v>
      </c>
    </row>
    <row r="41" spans="1:10" ht="15" customHeight="1" x14ac:dyDescent="0.2">
      <c r="A41" s="68"/>
    </row>
    <row r="42" spans="1:10" ht="14.25" customHeight="1" x14ac:dyDescent="0.2">
      <c r="A42" s="68"/>
    </row>
    <row r="43" spans="1:10" ht="14.25" customHeight="1" x14ac:dyDescent="0.2">
      <c r="A43" s="90" t="s">
        <v>48</v>
      </c>
    </row>
    <row r="44" spans="1:10" x14ac:dyDescent="0.2">
      <c r="A44" s="90"/>
    </row>
    <row r="45" spans="1:10" ht="15" x14ac:dyDescent="0.25">
      <c r="A45" s="90"/>
      <c r="C45" s="59"/>
      <c r="D45" s="67" t="s">
        <v>20</v>
      </c>
      <c r="E45" s="61">
        <f>E16</f>
        <v>69.5</v>
      </c>
      <c r="G45" s="79"/>
      <c r="H45" s="80" t="s">
        <v>20</v>
      </c>
      <c r="I45" s="81">
        <f>E16</f>
        <v>69.5</v>
      </c>
    </row>
    <row r="46" spans="1:10" ht="15" x14ac:dyDescent="0.25">
      <c r="A46" s="90"/>
      <c r="C46" s="59"/>
      <c r="D46" s="67" t="s">
        <v>21</v>
      </c>
      <c r="E46" s="62">
        <f>+J28</f>
        <v>264.40943750000002</v>
      </c>
      <c r="G46" s="79"/>
      <c r="H46" s="80" t="s">
        <v>21</v>
      </c>
      <c r="I46" s="82">
        <f>+J28+J40</f>
        <v>792.4705486111111</v>
      </c>
    </row>
    <row r="47" spans="1:10" ht="15" x14ac:dyDescent="0.25">
      <c r="A47" s="90"/>
      <c r="C47" s="59"/>
      <c r="D47" s="67" t="s">
        <v>22</v>
      </c>
      <c r="E47" s="63">
        <f>+E33</f>
        <v>0</v>
      </c>
      <c r="G47" s="79"/>
      <c r="H47" s="80" t="s">
        <v>22</v>
      </c>
      <c r="I47" s="83">
        <f>+I33</f>
        <v>0</v>
      </c>
    </row>
    <row r="48" spans="1:10" ht="15" x14ac:dyDescent="0.25">
      <c r="A48" s="90"/>
      <c r="C48" s="88" t="s">
        <v>29</v>
      </c>
      <c r="D48" s="88"/>
      <c r="E48" s="62">
        <f>E39</f>
        <v>0</v>
      </c>
      <c r="G48" s="91" t="s">
        <v>29</v>
      </c>
      <c r="H48" s="91"/>
      <c r="I48" s="82">
        <f>+E18+E19</f>
        <v>5512.5</v>
      </c>
    </row>
    <row r="49" spans="1:9" ht="15.75" customHeight="1" x14ac:dyDescent="0.25">
      <c r="A49" s="90"/>
      <c r="C49" s="59"/>
      <c r="D49" s="67" t="s">
        <v>19</v>
      </c>
      <c r="E49" s="60">
        <f>J28+E16</f>
        <v>333.90943750000002</v>
      </c>
      <c r="F49" s="27"/>
      <c r="G49" s="79"/>
      <c r="H49" s="80" t="s">
        <v>19</v>
      </c>
      <c r="I49" s="84">
        <f>+I45+I46+I48</f>
        <v>6374.4705486111106</v>
      </c>
    </row>
    <row r="50" spans="1:9" x14ac:dyDescent="0.2">
      <c r="A50" s="31"/>
      <c r="B50" s="32"/>
      <c r="C50" s="32"/>
      <c r="D50" s="32"/>
      <c r="E50" s="32"/>
      <c r="F50" s="32"/>
      <c r="G50" s="32"/>
    </row>
    <row r="51" spans="1:9" x14ac:dyDescent="0.2">
      <c r="A51" s="31"/>
      <c r="B51" s="32"/>
      <c r="C51" s="32"/>
      <c r="D51" s="32"/>
      <c r="E51" s="32"/>
      <c r="F51" s="32"/>
      <c r="G51" s="32"/>
    </row>
    <row r="52" spans="1:9" x14ac:dyDescent="0.2">
      <c r="A52" s="32"/>
      <c r="B52" s="32"/>
      <c r="C52" s="48"/>
      <c r="D52" s="74"/>
      <c r="E52" s="32"/>
      <c r="F52" s="32"/>
      <c r="G52" s="32"/>
    </row>
  </sheetData>
  <mergeCells count="4">
    <mergeCell ref="A3:E3"/>
    <mergeCell ref="C48:D48"/>
    <mergeCell ref="A43:A49"/>
    <mergeCell ref="G48:H48"/>
  </mergeCells>
  <hyperlinks>
    <hyperlink ref="A51" r:id="rId1" display="https://www.buenastareas.com/inscribirse/?redirectUrl=%2Fensayos%2F3-De-Herramienta-y-Equipo-De%2F3393105.html&amp;from=essay&amp;from=essay"/>
  </hyperlinks>
  <pageMargins left="0.70866141732283472" right="0.70866141732283472" top="0.74803149606299213" bottom="0.74803149606299213" header="0.31496062992125984" footer="0.31496062992125984"/>
  <pageSetup scale="70" fitToHeight="0" orientation="landscape" r:id="rId2"/>
  <headerFooter>
    <oddHeader>&amp;L
&amp;C&amp;"Arial,Negrita"&amp;12TESORERÍA MUNICIPAL 
DIRECCIÓN DE INGRESOS
TARJETA DE COSTOS POR SERVICIO</oddHeader>
    <oddFooter>&amp;C&amp;"Arial,Negrita"&amp;12PÁGINA 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 alcoholes</vt:lpstr>
      <vt:lpstr>Eventos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Toño</dc:creator>
  <cp:lastModifiedBy>admin</cp:lastModifiedBy>
  <cp:lastPrinted>2020-08-24T17:06:54Z</cp:lastPrinted>
  <dcterms:created xsi:type="dcterms:W3CDTF">2001-01-22T02:44:03Z</dcterms:created>
  <dcterms:modified xsi:type="dcterms:W3CDTF">2020-10-02T16:30:04Z</dcterms:modified>
</cp:coreProperties>
</file>