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gtomx-my.sharepoint.com/personal/alejandra_torres_ugto_mx/Documents/Documents/DIF/pRESUPUESTO/2022/Ptto Ingresos 2022/Enviado Ingresos 30.07.21/"/>
    </mc:Choice>
  </mc:AlternateContent>
  <xr:revisionPtr revIDLastSave="0" documentId="8_{D0014A2F-D06C-4269-8C14-CF03AD76CFE9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gastos" sheetId="1" r:id="rId1"/>
  </sheets>
  <externalReferences>
    <externalReference r:id="rId2"/>
  </externalReferences>
  <definedNames>
    <definedName name="_xlnm.Print_Area" localSheetId="0">gastos!#REF!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26" i="1" l="1"/>
  <c r="AH10" i="1"/>
  <c r="AI19" i="1" l="1"/>
  <c r="AI20" i="1" l="1"/>
  <c r="AI33" i="1" l="1"/>
  <c r="AI21" i="1"/>
  <c r="AH25" i="1"/>
  <c r="AI17" i="1"/>
  <c r="AI14" i="1" l="1"/>
  <c r="AI16" i="1"/>
  <c r="AH35" i="1"/>
  <c r="AF35" i="1"/>
  <c r="AI34" i="1"/>
  <c r="AI32" i="1"/>
  <c r="AI31" i="1"/>
  <c r="AI30" i="1"/>
  <c r="AI29" i="1"/>
  <c r="AI35" i="1" l="1"/>
  <c r="AH13" i="1"/>
  <c r="AI13" i="1" s="1"/>
  <c r="AI37" i="1" l="1"/>
  <c r="AI18" i="1" s="1"/>
  <c r="AI22" i="1" s="1"/>
  <c r="AH18" i="1"/>
  <c r="AH22" i="1" s="1"/>
  <c r="AH24" i="1" s="1"/>
  <c r="AI24" i="1" l="1"/>
</calcChain>
</file>

<file path=xl/sharedStrings.xml><?xml version="1.0" encoding="utf-8"?>
<sst xmlns="http://schemas.openxmlformats.org/spreadsheetml/2006/main" count="53" uniqueCount="51">
  <si>
    <t xml:space="preserve">Suma de MONTO </t>
  </si>
  <si>
    <t>Etiquetas de columna</t>
  </si>
  <si>
    <t>Alimentos</t>
  </si>
  <si>
    <t>Frutas y verduras</t>
  </si>
  <si>
    <t>Carne</t>
  </si>
  <si>
    <t>Pollo</t>
  </si>
  <si>
    <t>Tortillas</t>
  </si>
  <si>
    <t>Agua</t>
  </si>
  <si>
    <t>Total</t>
  </si>
  <si>
    <t>Inciso</t>
  </si>
  <si>
    <t>Concepto</t>
  </si>
  <si>
    <t>a)</t>
  </si>
  <si>
    <t>b)</t>
  </si>
  <si>
    <t>Material de Limpieza</t>
  </si>
  <si>
    <t>c)</t>
  </si>
  <si>
    <t>Servicio de Fumigación</t>
  </si>
  <si>
    <t>d)</t>
  </si>
  <si>
    <t>Servicio de Gas</t>
  </si>
  <si>
    <t>e)</t>
  </si>
  <si>
    <t>Herramientas Menores</t>
  </si>
  <si>
    <t>f)</t>
  </si>
  <si>
    <t>Sueldos</t>
  </si>
  <si>
    <t>Suma de Gastos</t>
  </si>
  <si>
    <t xml:space="preserve">g) </t>
  </si>
  <si>
    <t>h)</t>
  </si>
  <si>
    <t>Tabla 2</t>
  </si>
  <si>
    <t xml:space="preserve">Total de personal </t>
  </si>
  <si>
    <t>Categoría</t>
  </si>
  <si>
    <t>Sueldo bruto
 Mensual</t>
  </si>
  <si>
    <t>Total 
sueldo bruto 
Mensual</t>
  </si>
  <si>
    <t>Coordinador</t>
  </si>
  <si>
    <t>Trabajadora Social</t>
  </si>
  <si>
    <t>Asistentes</t>
  </si>
  <si>
    <t>Cocineras</t>
  </si>
  <si>
    <t>Intendente</t>
  </si>
  <si>
    <t>Total sueldo estimado en el periodo</t>
  </si>
  <si>
    <t>Tabla 3</t>
  </si>
  <si>
    <t>Total mes</t>
  </si>
  <si>
    <t>Abarrotes</t>
  </si>
  <si>
    <t>Gasto mes</t>
  </si>
  <si>
    <t>Gasto anual</t>
  </si>
  <si>
    <t>Meses</t>
  </si>
  <si>
    <t>GASTOS ESTANCIA RINCONADAS</t>
  </si>
  <si>
    <t>Seguros, licencias, permisos</t>
  </si>
  <si>
    <t>Total de menores</t>
  </si>
  <si>
    <t>Costo por menor</t>
  </si>
  <si>
    <t>Enfermera</t>
  </si>
  <si>
    <t>Materialeriales y utiles de oficina</t>
  </si>
  <si>
    <t>Energía Eléctrica</t>
  </si>
  <si>
    <t>i)</t>
  </si>
  <si>
    <t>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</si>
</sst>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">
    <xf numFmtId="0" fontId="0" fillId="0" borderId="0" xfId="0"/>
    <xf numFmtId="4" fontId="0" fillId="0" borderId="0" xfId="0" applyNumberFormat="1"/>
    <xf numFmtId="43" fontId="0" fillId="0" borderId="0" xfId="1" applyFont="1"/>
    <xf numFmtId="0" fontId="0" fillId="0" borderId="1" xfId="0" applyBorder="1"/>
    <xf numFmtId="0" fontId="0" fillId="0" borderId="2" xfId="0" applyBorder="1"/>
    <xf numFmtId="4" fontId="0" fillId="0" borderId="3" xfId="0" applyNumberFormat="1" applyBorder="1"/>
    <xf numFmtId="0" fontId="0" fillId="2" borderId="0" xfId="0" applyFill="1"/>
    <xf numFmtId="44" fontId="0" fillId="2" borderId="0" xfId="2" applyFont="1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43" fontId="1" fillId="0" borderId="0" xfId="1" applyFont="1"/>
    <xf numFmtId="43" fontId="0" fillId="2" borderId="0" xfId="1" applyFont="1" applyFill="1"/>
    <xf numFmtId="44" fontId="0" fillId="0" borderId="0" xfId="3" applyFont="1"/>
    <xf numFmtId="43" fontId="0" fillId="0" borderId="0" xfId="0" applyNumberFormat="1" applyFont="1"/>
    <xf numFmtId="44" fontId="0" fillId="0" borderId="0" xfId="0" applyNumberFormat="1"/>
    <xf numFmtId="0" fontId="0" fillId="0" borderId="0" xfId="0" applyAlignment="1">
      <alignment horizontal="center"/>
    </xf>
    <xf numFmtId="0" fontId="2" fillId="3" borderId="0" xfId="0" applyFont="1" applyFill="1" applyAlignment="1">
      <alignment horizontal="center"/>
    </xf>
  </cellXfs>
  <cellStyles count="4">
    <cellStyle name="Millares" xfId="1" builtinId="3"/>
    <cellStyle name="Moneda" xfId="2" builtinId="4"/>
    <cellStyle name="Moneda 2" xfId="3" xr:uid="{00000000-0005-0000-0000-000002000000}"/>
    <cellStyle name="Normal" xfId="0" builtinId="0"/>
  </cellStyles>
  <dxfs count="8"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4" formatCode="#,##0.0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B1F3-4AAC-B413-9C3FEE43A235}"/>
            </c:ext>
          </c:extLst>
        </c:ser>
        <c:ser>
          <c:idx val="1"/>
          <c:order val="1"/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B1F3-4AAC-B413-9C3FEE43A235}"/>
            </c:ext>
          </c:extLst>
        </c:ser>
        <c:ser>
          <c:idx val="2"/>
          <c:order val="2"/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B1F3-4AAC-B413-9C3FEE43A235}"/>
            </c:ext>
          </c:extLst>
        </c:ser>
        <c:ser>
          <c:idx val="3"/>
          <c:order val="3"/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B1F3-4AAC-B413-9C3FEE43A235}"/>
            </c:ext>
          </c:extLst>
        </c:ser>
        <c:ser>
          <c:idx val="4"/>
          <c:order val="4"/>
          <c:spPr>
            <a:ln w="349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B1F3-4AAC-B413-9C3FEE43A235}"/>
            </c:ext>
          </c:extLst>
        </c:ser>
        <c:ser>
          <c:idx val="5"/>
          <c:order val="5"/>
          <c:spPr>
            <a:ln w="349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B1F3-4AAC-B413-9C3FEE43A235}"/>
            </c:ext>
          </c:extLst>
        </c:ser>
        <c:ser>
          <c:idx val="6"/>
          <c:order val="6"/>
          <c:spPr>
            <a:ln w="34925" cap="rnd">
              <a:solidFill>
                <a:schemeClr val="accent1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B1F3-4AAC-B413-9C3FEE43A235}"/>
            </c:ext>
          </c:extLst>
        </c:ser>
        <c:ser>
          <c:idx val="7"/>
          <c:order val="7"/>
          <c:spPr>
            <a:ln w="34925" cap="rnd">
              <a:solidFill>
                <a:schemeClr val="accent2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7-B1F3-4AAC-B413-9C3FEE43A235}"/>
            </c:ext>
          </c:extLst>
        </c:ser>
        <c:ser>
          <c:idx val="8"/>
          <c:order val="8"/>
          <c:spPr>
            <a:ln w="34925" cap="rnd">
              <a:solidFill>
                <a:schemeClr val="accent3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8-B1F3-4AAC-B413-9C3FEE43A235}"/>
            </c:ext>
          </c:extLst>
        </c:ser>
        <c:ser>
          <c:idx val="9"/>
          <c:order val="9"/>
          <c:spPr>
            <a:ln w="34925" cap="rnd">
              <a:solidFill>
                <a:schemeClr val="accent4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9-B1F3-4AAC-B413-9C3FEE43A235}"/>
            </c:ext>
          </c:extLst>
        </c:ser>
        <c:ser>
          <c:idx val="10"/>
          <c:order val="10"/>
          <c:spPr>
            <a:ln w="34925" cap="rnd">
              <a:solidFill>
                <a:schemeClr val="accent5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A-B1F3-4AAC-B413-9C3FEE43A235}"/>
            </c:ext>
          </c:extLst>
        </c:ser>
        <c:ser>
          <c:idx val="11"/>
          <c:order val="11"/>
          <c:spPr>
            <a:ln w="34925" cap="rnd">
              <a:solidFill>
                <a:schemeClr val="accent6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B-B1F3-4AAC-B413-9C3FEE43A235}"/>
            </c:ext>
          </c:extLst>
        </c:ser>
        <c:ser>
          <c:idx val="12"/>
          <c:order val="12"/>
          <c:spPr>
            <a:ln w="3492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C-B1F3-4AAC-B413-9C3FEE43A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2721512"/>
        <c:axId val="432720200"/>
        <c:extLst/>
      </c:lineChart>
      <c:catAx>
        <c:axId val="432721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32720200"/>
        <c:crosses val="autoZero"/>
        <c:auto val="1"/>
        <c:lblAlgn val="ctr"/>
        <c:lblOffset val="100"/>
        <c:noMultiLvlLbl val="0"/>
      </c:catAx>
      <c:valAx>
        <c:axId val="432720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32721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'[1]Total Hasta Semana 11'!$M$5:$O$5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'[1]Total Hasta Semana 11'!$S$3:$Z$4</c:f>
              <c:multiLvlStrCache>
                <c:ptCount val="8"/>
                <c:lvl>
                  <c:pt idx="0">
                    <c:v>Del 26 de abril al 01 de mayo</c:v>
                  </c:pt>
                  <c:pt idx="1">
                    <c:v>Del 04 de mayo al 08 de mayo</c:v>
                  </c:pt>
                  <c:pt idx="2">
                    <c:v>Del 11 de mayo al 15 de mayo</c:v>
                  </c:pt>
                  <c:pt idx="3">
                    <c:v>Del 18 de mayo al 22 de mayo</c:v>
                  </c:pt>
                  <c:pt idx="4">
                    <c:v>Del 25 de mayo al 29 de mayo</c:v>
                  </c:pt>
                  <c:pt idx="5">
                    <c:v>Del 01 de junio al 05 de junio</c:v>
                  </c:pt>
                  <c:pt idx="6">
                    <c:v>Del 08 de junio al 12 de junio</c:v>
                  </c:pt>
                  <c:pt idx="7">
                    <c:v>Del 15 de junio al 19 de junio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'[1]Total Hasta Semana 11'!$S$5:$Z$5</c:f>
              <c:numCache>
                <c:formatCode>General</c:formatCode>
                <c:ptCount val="8"/>
                <c:pt idx="0">
                  <c:v>13204.949999999999</c:v>
                </c:pt>
                <c:pt idx="1">
                  <c:v>17990.7</c:v>
                </c:pt>
                <c:pt idx="2">
                  <c:v>19734.75</c:v>
                </c:pt>
                <c:pt idx="3">
                  <c:v>16371.85</c:v>
                </c:pt>
                <c:pt idx="4">
                  <c:v>8175.5</c:v>
                </c:pt>
                <c:pt idx="5">
                  <c:v>5419.25</c:v>
                </c:pt>
                <c:pt idx="6">
                  <c:v>5456.09</c:v>
                </c:pt>
                <c:pt idx="7">
                  <c:v>6359.4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69-4B96-8E84-F1172051AFF1}"/>
            </c:ext>
          </c:extLst>
        </c:ser>
        <c:ser>
          <c:idx val="1"/>
          <c:order val="1"/>
          <c:tx>
            <c:strRef>
              <c:f>'[1]Total Hasta Semana 11'!$M$6:$O$6</c:f>
              <c:strCache>
                <c:ptCount val="1"/>
                <c:pt idx="0">
                  <c:v>1200 35628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'[1]Total Hasta Semana 11'!$S$3:$Z$4</c:f>
              <c:multiLvlStrCache>
                <c:ptCount val="8"/>
                <c:lvl>
                  <c:pt idx="0">
                    <c:v>Del 26 de abril al 01 de mayo</c:v>
                  </c:pt>
                  <c:pt idx="1">
                    <c:v>Del 04 de mayo al 08 de mayo</c:v>
                  </c:pt>
                  <c:pt idx="2">
                    <c:v>Del 11 de mayo al 15 de mayo</c:v>
                  </c:pt>
                  <c:pt idx="3">
                    <c:v>Del 18 de mayo al 22 de mayo</c:v>
                  </c:pt>
                  <c:pt idx="4">
                    <c:v>Del 25 de mayo al 29 de mayo</c:v>
                  </c:pt>
                  <c:pt idx="5">
                    <c:v>Del 01 de junio al 05 de junio</c:v>
                  </c:pt>
                  <c:pt idx="6">
                    <c:v>Del 08 de junio al 12 de junio</c:v>
                  </c:pt>
                  <c:pt idx="7">
                    <c:v>Del 15 de junio al 19 de junio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'[1]Total Hasta Semana 11'!$S$6:$Z$6</c:f>
              <c:numCache>
                <c:formatCode>General</c:formatCode>
                <c:ptCount val="8"/>
                <c:pt idx="0">
                  <c:v>4524</c:v>
                </c:pt>
                <c:pt idx="1">
                  <c:v>2320</c:v>
                </c:pt>
                <c:pt idx="2">
                  <c:v>3364</c:v>
                </c:pt>
                <c:pt idx="3">
                  <c:v>9652</c:v>
                </c:pt>
                <c:pt idx="4">
                  <c:v>0</c:v>
                </c:pt>
                <c:pt idx="5">
                  <c:v>0</c:v>
                </c:pt>
                <c:pt idx="6">
                  <c:v>1917</c:v>
                </c:pt>
                <c:pt idx="7">
                  <c:v>3254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69-4B96-8E84-F1172051AFF1}"/>
            </c:ext>
          </c:extLst>
        </c:ser>
        <c:ser>
          <c:idx val="2"/>
          <c:order val="2"/>
          <c:tx>
            <c:strRef>
              <c:f>'[1]Total Hasta Semana 11'!$M$7:$O$7</c:f>
              <c:strCache>
                <c:ptCount val="1"/>
                <c:pt idx="0">
                  <c:v>1200 4614.5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'[1]Total Hasta Semana 11'!$S$3:$Z$4</c:f>
              <c:multiLvlStrCache>
                <c:ptCount val="8"/>
                <c:lvl>
                  <c:pt idx="0">
                    <c:v>Del 26 de abril al 01 de mayo</c:v>
                  </c:pt>
                  <c:pt idx="1">
                    <c:v>Del 04 de mayo al 08 de mayo</c:v>
                  </c:pt>
                  <c:pt idx="2">
                    <c:v>Del 11 de mayo al 15 de mayo</c:v>
                  </c:pt>
                  <c:pt idx="3">
                    <c:v>Del 18 de mayo al 22 de mayo</c:v>
                  </c:pt>
                  <c:pt idx="4">
                    <c:v>Del 25 de mayo al 29 de mayo</c:v>
                  </c:pt>
                  <c:pt idx="5">
                    <c:v>Del 01 de junio al 05 de junio</c:v>
                  </c:pt>
                  <c:pt idx="6">
                    <c:v>Del 08 de junio al 12 de junio</c:v>
                  </c:pt>
                  <c:pt idx="7">
                    <c:v>Del 15 de junio al 19 de junio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'[1]Total Hasta Semana 11'!$S$7:$Z$7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2000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443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69-4B96-8E84-F1172051AFF1}"/>
            </c:ext>
          </c:extLst>
        </c:ser>
        <c:ser>
          <c:idx val="3"/>
          <c:order val="3"/>
          <c:tx>
            <c:strRef>
              <c:f>'[1]Total Hasta Semana 11'!$M$8:$O$8</c:f>
              <c:strCache>
                <c:ptCount val="1"/>
                <c:pt idx="0">
                  <c:v>1200 2958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'[1]Total Hasta Semana 11'!$S$3:$Z$4</c:f>
              <c:multiLvlStrCache>
                <c:ptCount val="8"/>
                <c:lvl>
                  <c:pt idx="0">
                    <c:v>Del 26 de abril al 01 de mayo</c:v>
                  </c:pt>
                  <c:pt idx="1">
                    <c:v>Del 04 de mayo al 08 de mayo</c:v>
                  </c:pt>
                  <c:pt idx="2">
                    <c:v>Del 11 de mayo al 15 de mayo</c:v>
                  </c:pt>
                  <c:pt idx="3">
                    <c:v>Del 18 de mayo al 22 de mayo</c:v>
                  </c:pt>
                  <c:pt idx="4">
                    <c:v>Del 25 de mayo al 29 de mayo</c:v>
                  </c:pt>
                  <c:pt idx="5">
                    <c:v>Del 01 de junio al 05 de junio</c:v>
                  </c:pt>
                  <c:pt idx="6">
                    <c:v>Del 08 de junio al 12 de junio</c:v>
                  </c:pt>
                  <c:pt idx="7">
                    <c:v>Del 15 de junio al 19 de junio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'[1]Total Hasta Semana 11'!$S$8:$Z$8</c:f>
              <c:numCache>
                <c:formatCode>General</c:formatCode>
                <c:ptCount val="8"/>
                <c:pt idx="0">
                  <c:v>1555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300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69-4B96-8E84-F1172051AFF1}"/>
            </c:ext>
          </c:extLst>
        </c:ser>
        <c:ser>
          <c:idx val="4"/>
          <c:order val="4"/>
          <c:tx>
            <c:strRef>
              <c:f>'[1]Total Hasta Semana 11'!$M$9:$O$9</c:f>
              <c:strCache>
                <c:ptCount val="1"/>
                <c:pt idx="0">
                  <c:v>1200 2842.53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'[1]Total Hasta Semana 11'!$S$3:$Z$4</c:f>
              <c:multiLvlStrCache>
                <c:ptCount val="8"/>
                <c:lvl>
                  <c:pt idx="0">
                    <c:v>Del 26 de abril al 01 de mayo</c:v>
                  </c:pt>
                  <c:pt idx="1">
                    <c:v>Del 04 de mayo al 08 de mayo</c:v>
                  </c:pt>
                  <c:pt idx="2">
                    <c:v>Del 11 de mayo al 15 de mayo</c:v>
                  </c:pt>
                  <c:pt idx="3">
                    <c:v>Del 18 de mayo al 22 de mayo</c:v>
                  </c:pt>
                  <c:pt idx="4">
                    <c:v>Del 25 de mayo al 29 de mayo</c:v>
                  </c:pt>
                  <c:pt idx="5">
                    <c:v>Del 01 de junio al 05 de junio</c:v>
                  </c:pt>
                  <c:pt idx="6">
                    <c:v>Del 08 de junio al 12 de junio</c:v>
                  </c:pt>
                  <c:pt idx="7">
                    <c:v>Del 15 de junio al 19 de junio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'[1]Total Hasta Semana 11'!$S$9:$Z$9</c:f>
              <c:numCache>
                <c:formatCode>General</c:formatCode>
                <c:ptCount val="8"/>
                <c:pt idx="0">
                  <c:v>4320</c:v>
                </c:pt>
                <c:pt idx="1">
                  <c:v>7600</c:v>
                </c:pt>
                <c:pt idx="2">
                  <c:v>9440</c:v>
                </c:pt>
                <c:pt idx="3">
                  <c:v>9248</c:v>
                </c:pt>
                <c:pt idx="4">
                  <c:v>9200</c:v>
                </c:pt>
                <c:pt idx="5">
                  <c:v>4800</c:v>
                </c:pt>
                <c:pt idx="6">
                  <c:v>4560</c:v>
                </c:pt>
                <c:pt idx="7">
                  <c:v>6080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69-4B96-8E84-F1172051AFF1}"/>
            </c:ext>
          </c:extLst>
        </c:ser>
        <c:ser>
          <c:idx val="5"/>
          <c:order val="5"/>
          <c:tx>
            <c:strRef>
              <c:f>'[1]Total Hasta Semana 11'!$M$10:$O$10</c:f>
              <c:strCache>
                <c:ptCount val="1"/>
                <c:pt idx="0">
                  <c:v>1200 3555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'[1]Total Hasta Semana 11'!$S$3:$Z$4</c:f>
              <c:multiLvlStrCache>
                <c:ptCount val="8"/>
                <c:lvl>
                  <c:pt idx="0">
                    <c:v>Del 26 de abril al 01 de mayo</c:v>
                  </c:pt>
                  <c:pt idx="1">
                    <c:v>Del 04 de mayo al 08 de mayo</c:v>
                  </c:pt>
                  <c:pt idx="2">
                    <c:v>Del 11 de mayo al 15 de mayo</c:v>
                  </c:pt>
                  <c:pt idx="3">
                    <c:v>Del 18 de mayo al 22 de mayo</c:v>
                  </c:pt>
                  <c:pt idx="4">
                    <c:v>Del 25 de mayo al 29 de mayo</c:v>
                  </c:pt>
                  <c:pt idx="5">
                    <c:v>Del 01 de junio al 05 de junio</c:v>
                  </c:pt>
                  <c:pt idx="6">
                    <c:v>Del 08 de junio al 12 de junio</c:v>
                  </c:pt>
                  <c:pt idx="7">
                    <c:v>Del 15 de junio al 19 de junio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'[1]Total Hasta Semana 11'!$S$10:$Z$10</c:f>
              <c:numCache>
                <c:formatCode>General</c:formatCode>
                <c:ptCount val="8"/>
                <c:pt idx="0">
                  <c:v>2268</c:v>
                </c:pt>
                <c:pt idx="1">
                  <c:v>540</c:v>
                </c:pt>
                <c:pt idx="2">
                  <c:v>864</c:v>
                </c:pt>
                <c:pt idx="3">
                  <c:v>1044</c:v>
                </c:pt>
                <c:pt idx="4">
                  <c:v>288</c:v>
                </c:pt>
                <c:pt idx="5">
                  <c:v>864</c:v>
                </c:pt>
                <c:pt idx="6">
                  <c:v>540</c:v>
                </c:pt>
                <c:pt idx="7">
                  <c:v>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69-4B96-8E84-F1172051AFF1}"/>
            </c:ext>
          </c:extLst>
        </c:ser>
        <c:ser>
          <c:idx val="6"/>
          <c:order val="6"/>
          <c:tx>
            <c:strRef>
              <c:f>'[1]Total Hasta Semana 11'!$M$11:$O$11</c:f>
              <c:strCache>
                <c:ptCount val="1"/>
                <c:pt idx="0">
                  <c:v>1200 9048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'[1]Total Hasta Semana 11'!$S$3:$Z$4</c:f>
              <c:multiLvlStrCache>
                <c:ptCount val="8"/>
                <c:lvl>
                  <c:pt idx="0">
                    <c:v>Del 26 de abril al 01 de mayo</c:v>
                  </c:pt>
                  <c:pt idx="1">
                    <c:v>Del 04 de mayo al 08 de mayo</c:v>
                  </c:pt>
                  <c:pt idx="2">
                    <c:v>Del 11 de mayo al 15 de mayo</c:v>
                  </c:pt>
                  <c:pt idx="3">
                    <c:v>Del 18 de mayo al 22 de mayo</c:v>
                  </c:pt>
                  <c:pt idx="4">
                    <c:v>Del 25 de mayo al 29 de mayo</c:v>
                  </c:pt>
                  <c:pt idx="5">
                    <c:v>Del 01 de junio al 05 de junio</c:v>
                  </c:pt>
                  <c:pt idx="6">
                    <c:v>Del 08 de junio al 12 de junio</c:v>
                  </c:pt>
                  <c:pt idx="7">
                    <c:v>Del 15 de junio al 19 de junio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'[1]Total Hasta Semana 11'!$S$11:$Z$11</c:f>
              <c:numCache>
                <c:formatCode>General</c:formatCode>
                <c:ptCount val="8"/>
                <c:pt idx="0">
                  <c:v>8435.99</c:v>
                </c:pt>
                <c:pt idx="1">
                  <c:v>1079.8399999999999</c:v>
                </c:pt>
                <c:pt idx="2">
                  <c:v>0</c:v>
                </c:pt>
                <c:pt idx="3">
                  <c:v>0</c:v>
                </c:pt>
                <c:pt idx="4">
                  <c:v>5294.85</c:v>
                </c:pt>
                <c:pt idx="5">
                  <c:v>0</c:v>
                </c:pt>
                <c:pt idx="6">
                  <c:v>0</c:v>
                </c:pt>
                <c:pt idx="7">
                  <c:v>3621.36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569-4B96-8E84-F1172051AFF1}"/>
            </c:ext>
          </c:extLst>
        </c:ser>
        <c:ser>
          <c:idx val="7"/>
          <c:order val="7"/>
          <c:tx>
            <c:strRef>
              <c:f>'[1]Total Hasta Semana 11'!$M$12:$O$12</c:f>
              <c:strCache>
                <c:ptCount val="1"/>
                <c:pt idx="0">
                  <c:v>600 4568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'[1]Total Hasta Semana 11'!$S$3:$Z$4</c:f>
              <c:multiLvlStrCache>
                <c:ptCount val="8"/>
                <c:lvl>
                  <c:pt idx="0">
                    <c:v>Del 26 de abril al 01 de mayo</c:v>
                  </c:pt>
                  <c:pt idx="1">
                    <c:v>Del 04 de mayo al 08 de mayo</c:v>
                  </c:pt>
                  <c:pt idx="2">
                    <c:v>Del 11 de mayo al 15 de mayo</c:v>
                  </c:pt>
                  <c:pt idx="3">
                    <c:v>Del 18 de mayo al 22 de mayo</c:v>
                  </c:pt>
                  <c:pt idx="4">
                    <c:v>Del 25 de mayo al 29 de mayo</c:v>
                  </c:pt>
                  <c:pt idx="5">
                    <c:v>Del 01 de junio al 05 de junio</c:v>
                  </c:pt>
                  <c:pt idx="6">
                    <c:v>Del 08 de junio al 12 de junio</c:v>
                  </c:pt>
                  <c:pt idx="7">
                    <c:v>Del 15 de junio al 19 de junio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'[1]Total Hasta Semana 11'!$S$12:$Z$12</c:f>
              <c:numCache>
                <c:formatCode>General</c:formatCode>
                <c:ptCount val="8"/>
                <c:pt idx="0">
                  <c:v>6450.18</c:v>
                </c:pt>
                <c:pt idx="1">
                  <c:v>0</c:v>
                </c:pt>
                <c:pt idx="2">
                  <c:v>699.99</c:v>
                </c:pt>
                <c:pt idx="3">
                  <c:v>0</c:v>
                </c:pt>
                <c:pt idx="4">
                  <c:v>699.99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569-4B96-8E84-F1172051AFF1}"/>
            </c:ext>
          </c:extLst>
        </c:ser>
        <c:ser>
          <c:idx val="8"/>
          <c:order val="8"/>
          <c:tx>
            <c:strRef>
              <c:f>'[1]Total Hasta Semana 11'!$M$13:$O$13</c:f>
              <c:strCache>
                <c:ptCount val="1"/>
                <c:pt idx="0">
                  <c:v>360 8820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'[1]Total Hasta Semana 11'!$S$3:$Z$4</c:f>
              <c:multiLvlStrCache>
                <c:ptCount val="8"/>
                <c:lvl>
                  <c:pt idx="0">
                    <c:v>Del 26 de abril al 01 de mayo</c:v>
                  </c:pt>
                  <c:pt idx="1">
                    <c:v>Del 04 de mayo al 08 de mayo</c:v>
                  </c:pt>
                  <c:pt idx="2">
                    <c:v>Del 11 de mayo al 15 de mayo</c:v>
                  </c:pt>
                  <c:pt idx="3">
                    <c:v>Del 18 de mayo al 22 de mayo</c:v>
                  </c:pt>
                  <c:pt idx="4">
                    <c:v>Del 25 de mayo al 29 de mayo</c:v>
                  </c:pt>
                  <c:pt idx="5">
                    <c:v>Del 01 de junio al 05 de junio</c:v>
                  </c:pt>
                  <c:pt idx="6">
                    <c:v>Del 08 de junio al 12 de junio</c:v>
                  </c:pt>
                  <c:pt idx="7">
                    <c:v>Del 15 de junio al 19 de junio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'[1]Total Hasta Semana 11'!$S$13:$Z$13</c:f>
              <c:numCache>
                <c:formatCode>General</c:formatCode>
                <c:ptCount val="8"/>
                <c:pt idx="0">
                  <c:v>4524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4524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569-4B96-8E84-F1172051AFF1}"/>
            </c:ext>
          </c:extLst>
        </c:ser>
        <c:ser>
          <c:idx val="9"/>
          <c:order val="9"/>
          <c:tx>
            <c:strRef>
              <c:f>'[1]Total Hasta Semana 11'!$M$14:$O$14</c:f>
              <c:strCache>
                <c:ptCount val="1"/>
                <c:pt idx="0">
                  <c:v>360 24115.44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'[1]Total Hasta Semana 11'!$S$3:$Z$4</c:f>
              <c:multiLvlStrCache>
                <c:ptCount val="8"/>
                <c:lvl>
                  <c:pt idx="0">
                    <c:v>Del 26 de abril al 01 de mayo</c:v>
                  </c:pt>
                  <c:pt idx="1">
                    <c:v>Del 04 de mayo al 08 de mayo</c:v>
                  </c:pt>
                  <c:pt idx="2">
                    <c:v>Del 11 de mayo al 15 de mayo</c:v>
                  </c:pt>
                  <c:pt idx="3">
                    <c:v>Del 18 de mayo al 22 de mayo</c:v>
                  </c:pt>
                  <c:pt idx="4">
                    <c:v>Del 25 de mayo al 29 de mayo</c:v>
                  </c:pt>
                  <c:pt idx="5">
                    <c:v>Del 01 de junio al 05 de junio</c:v>
                  </c:pt>
                  <c:pt idx="6">
                    <c:v>Del 08 de junio al 12 de junio</c:v>
                  </c:pt>
                  <c:pt idx="7">
                    <c:v>Del 15 de junio al 19 de junio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'[1]Total Hasta Semana 11'!$S$14:$Z$14</c:f>
              <c:numCache>
                <c:formatCode>General</c:formatCode>
                <c:ptCount val="8"/>
                <c:pt idx="0">
                  <c:v>0</c:v>
                </c:pt>
                <c:pt idx="1">
                  <c:v>2958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569-4B96-8E84-F1172051AFF1}"/>
            </c:ext>
          </c:extLst>
        </c:ser>
        <c:ser>
          <c:idx val="10"/>
          <c:order val="10"/>
          <c:tx>
            <c:strRef>
              <c:f>'[1]Total Hasta Semana 11'!$M$15:$O$15</c:f>
              <c:strCache>
                <c:ptCount val="1"/>
                <c:pt idx="0">
                  <c:v>7078.7 109110.69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'[1]Total Hasta Semana 11'!$S$3:$Z$4</c:f>
              <c:multiLvlStrCache>
                <c:ptCount val="8"/>
                <c:lvl>
                  <c:pt idx="0">
                    <c:v>Del 26 de abril al 01 de mayo</c:v>
                  </c:pt>
                  <c:pt idx="1">
                    <c:v>Del 04 de mayo al 08 de mayo</c:v>
                  </c:pt>
                  <c:pt idx="2">
                    <c:v>Del 11 de mayo al 15 de mayo</c:v>
                  </c:pt>
                  <c:pt idx="3">
                    <c:v>Del 18 de mayo al 22 de mayo</c:v>
                  </c:pt>
                  <c:pt idx="4">
                    <c:v>Del 25 de mayo al 29 de mayo</c:v>
                  </c:pt>
                  <c:pt idx="5">
                    <c:v>Del 01 de junio al 05 de junio</c:v>
                  </c:pt>
                  <c:pt idx="6">
                    <c:v>Del 08 de junio al 12 de junio</c:v>
                  </c:pt>
                  <c:pt idx="7">
                    <c:v>Del 15 de junio al 19 de junio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'[1]Total Hasta Semana 11'!$S$15:$Z$15</c:f>
              <c:numCache>
                <c:formatCode>General</c:formatCode>
                <c:ptCount val="8"/>
                <c:pt idx="0">
                  <c:v>439.98</c:v>
                </c:pt>
                <c:pt idx="1">
                  <c:v>981.99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569-4B96-8E84-F1172051AFF1}"/>
            </c:ext>
          </c:extLst>
        </c:ser>
        <c:ser>
          <c:idx val="11"/>
          <c:order val="11"/>
          <c:tx>
            <c:strRef>
              <c:f>'[1]Total Hasta Semana 11'!$M$16:$O$16</c:f>
              <c:strCache>
                <c:ptCount val="1"/>
                <c:pt idx="0">
                  <c:v>7078.7 22318.1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'[1]Total Hasta Semana 11'!$S$3:$Z$4</c:f>
              <c:multiLvlStrCache>
                <c:ptCount val="8"/>
                <c:lvl>
                  <c:pt idx="0">
                    <c:v>Del 26 de abril al 01 de mayo</c:v>
                  </c:pt>
                  <c:pt idx="1">
                    <c:v>Del 04 de mayo al 08 de mayo</c:v>
                  </c:pt>
                  <c:pt idx="2">
                    <c:v>Del 11 de mayo al 15 de mayo</c:v>
                  </c:pt>
                  <c:pt idx="3">
                    <c:v>Del 18 de mayo al 22 de mayo</c:v>
                  </c:pt>
                  <c:pt idx="4">
                    <c:v>Del 25 de mayo al 29 de mayo</c:v>
                  </c:pt>
                  <c:pt idx="5">
                    <c:v>Del 01 de junio al 05 de junio</c:v>
                  </c:pt>
                  <c:pt idx="6">
                    <c:v>Del 08 de junio al 12 de junio</c:v>
                  </c:pt>
                  <c:pt idx="7">
                    <c:v>Del 15 de junio al 19 de junio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'[1]Total Hasta Semana 11'!$S$16:$Z$16</c:f>
              <c:numCache>
                <c:formatCode>General</c:formatCode>
                <c:ptCount val="8"/>
                <c:pt idx="0">
                  <c:v>3555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569-4B96-8E84-F1172051AFF1}"/>
            </c:ext>
          </c:extLst>
        </c:ser>
        <c:ser>
          <c:idx val="12"/>
          <c:order val="12"/>
          <c:tx>
            <c:strRef>
              <c:f>'[1]Total Hasta Semana 11'!$M$17:$O$17</c:f>
              <c:strCache>
                <c:ptCount val="1"/>
                <c:pt idx="0">
                  <c:v>1600 64928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'[1]Total Hasta Semana 11'!$S$3:$Z$4</c:f>
              <c:multiLvlStrCache>
                <c:ptCount val="8"/>
                <c:lvl>
                  <c:pt idx="0">
                    <c:v>Del 26 de abril al 01 de mayo</c:v>
                  </c:pt>
                  <c:pt idx="1">
                    <c:v>Del 04 de mayo al 08 de mayo</c:v>
                  </c:pt>
                  <c:pt idx="2">
                    <c:v>Del 11 de mayo al 15 de mayo</c:v>
                  </c:pt>
                  <c:pt idx="3">
                    <c:v>Del 18 de mayo al 22 de mayo</c:v>
                  </c:pt>
                  <c:pt idx="4">
                    <c:v>Del 25 de mayo al 29 de mayo</c:v>
                  </c:pt>
                  <c:pt idx="5">
                    <c:v>Del 01 de junio al 05 de junio</c:v>
                  </c:pt>
                  <c:pt idx="6">
                    <c:v>Del 08 de junio al 12 de junio</c:v>
                  </c:pt>
                  <c:pt idx="7">
                    <c:v>Del 15 de junio al 19 de junio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'[1]Total Hasta Semana 11'!$S$17:$Z$17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1405.49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569-4B96-8E84-F1172051A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9840760"/>
        <c:axId val="499835184"/>
      </c:barChart>
      <c:catAx>
        <c:axId val="499840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99835184"/>
        <c:crosses val="autoZero"/>
        <c:auto val="1"/>
        <c:lblAlgn val="ctr"/>
        <c:lblOffset val="100"/>
        <c:noMultiLvlLbl val="0"/>
      </c:catAx>
      <c:valAx>
        <c:axId val="4998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99840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general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F0B-4D94-AE0E-BE3453D953E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7F0B-4D94-AE0E-BE3453D953E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7F0B-4D94-AE0E-BE3453D953E4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7F0B-4D94-AE0E-BE3453D953E4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7F0B-4D94-AE0E-BE3453D953E4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7F0B-4D94-AE0E-BE3453D953E4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7F0B-4D94-AE0E-BE3453D953E4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7-7F0B-4D94-AE0E-BE3453D953E4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8-7F0B-4D94-AE0E-BE3453D953E4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9-7F0B-4D94-AE0E-BE3453D953E4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A-7F0B-4D94-AE0E-BE3453D953E4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B-7F0B-4D94-AE0E-BE3453D953E4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C-7F0B-4D94-AE0E-BE3453D953E4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gastos!#REF!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gastos!#REF!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D-7F0B-4D94-AE0E-BE3453D95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8394440"/>
        <c:axId val="498397064"/>
        <c:extLst/>
      </c:barChart>
      <c:catAx>
        <c:axId val="498394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98397064"/>
        <c:crosses val="autoZero"/>
        <c:auto val="1"/>
        <c:lblAlgn val="ctr"/>
        <c:lblOffset val="100"/>
        <c:noMultiLvlLbl val="0"/>
      </c:catAx>
      <c:valAx>
        <c:axId val="498397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98394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1057280</xdr:colOff>
      <xdr:row>187</xdr:row>
      <xdr:rowOff>128586</xdr:rowOff>
    </xdr:from>
    <xdr:to>
      <xdr:col>21</xdr:col>
      <xdr:colOff>1990725</xdr:colOff>
      <xdr:row>208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80EADA4-D353-4542-81B2-07AF6F0CDA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1047755</xdr:colOff>
      <xdr:row>208</xdr:row>
      <xdr:rowOff>95249</xdr:rowOff>
    </xdr:from>
    <xdr:to>
      <xdr:col>21</xdr:col>
      <xdr:colOff>1981200</xdr:colOff>
      <xdr:row>229</xdr:row>
      <xdr:rowOff>47624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2C451EF-3236-43A8-858C-F4918AF14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1038231</xdr:colOff>
      <xdr:row>229</xdr:row>
      <xdr:rowOff>171449</xdr:rowOff>
    </xdr:from>
    <xdr:to>
      <xdr:col>21</xdr:col>
      <xdr:colOff>2028826</xdr:colOff>
      <xdr:row>251</xdr:row>
      <xdr:rowOff>85724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F03CA34-14B0-4BA8-9571-BC8EC743D7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16</xdr:col>
      <xdr:colOff>0</xdr:colOff>
      <xdr:row>2</xdr:row>
      <xdr:rowOff>0</xdr:rowOff>
    </xdr:from>
    <xdr:to>
      <xdr:col>17</xdr:col>
      <xdr:colOff>1196660</xdr:colOff>
      <xdr:row>12</xdr:row>
      <xdr:rowOff>164765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00A1E1-B9AC-46CF-91A9-E824FC0B5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61060" y="3726180"/>
          <a:ext cx="3688400" cy="1993565"/>
        </a:xfrm>
        <a:prstGeom prst="rect">
          <a:avLst/>
        </a:prstGeom>
      </xdr:spPr>
    </xdr:pic>
    <xdr:clientData/>
  </xdr:twoCellAnchor>
  <xdr:twoCellAnchor editAs="oneCell">
    <xdr:from>
      <xdr:col>15</xdr:col>
      <xdr:colOff>800100</xdr:colOff>
      <xdr:row>14</xdr:row>
      <xdr:rowOff>106680</xdr:rowOff>
    </xdr:from>
    <xdr:to>
      <xdr:col>17</xdr:col>
      <xdr:colOff>1178560</xdr:colOff>
      <xdr:row>25</xdr:row>
      <xdr:rowOff>36606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779799F-8528-4A28-BD5B-9009BF36D697}"/>
            </a:ext>
          </a:extLst>
        </xdr:cNvPr>
        <xdr:cNvPicPr/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027420"/>
          <a:ext cx="3731260" cy="19380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alejandra_torres_ugto_mx/Documents/Documents/DIF/pRESUPUESTO/2022/Ptto%20Ingresos%202022/Estancia%20Infantil/COSTOS%2011%20seman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O POR SEMANA COMEDORES S1"/>
      <sheetName val="COSTO POR SEMANA COMEDORES S2"/>
      <sheetName val="Acumulado"/>
      <sheetName val="HERMANOS TORRES FRUTERIA"/>
      <sheetName val="FACTURAS OSWALDO ALVAREZ"/>
      <sheetName val="FACTURAS FUMIGADORA SANTA FE"/>
      <sheetName val="FACTURAS GAS BUTANO"/>
      <sheetName val="FACTURAS EL MARTILLO"/>
      <sheetName val="FACTURAS SILYP"/>
      <sheetName val="FACTURAS SUPERGEL"/>
      <sheetName val="FACTURAS AGUA"/>
      <sheetName val="FACTURAS SUPERALES"/>
      <sheetName val="FACTURAS CARNE Y POLLO"/>
      <sheetName val="FACTURAS TORTILLA"/>
      <sheetName val="Acumulado total al 10 de julio"/>
      <sheetName val="Acumulado (2)"/>
      <sheetName val="Presupuesto por ejercer"/>
      <sheetName val="Por ejercer 2 y Traspasos"/>
      <sheetName val="Total Hasta Semana 11"/>
      <sheetName val="Totales por semana"/>
      <sheetName val="Acumulado (3)"/>
      <sheetName val="Costos por seman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3">
          <cell r="S3">
            <v>1</v>
          </cell>
          <cell r="T3">
            <v>2</v>
          </cell>
          <cell r="U3">
            <v>3</v>
          </cell>
          <cell r="V3">
            <v>4</v>
          </cell>
          <cell r="W3">
            <v>5</v>
          </cell>
          <cell r="X3">
            <v>6</v>
          </cell>
          <cell r="Y3">
            <v>7</v>
          </cell>
          <cell r="Z3">
            <v>8</v>
          </cell>
        </row>
        <row r="4">
          <cell r="S4" t="str">
            <v>Del 26 de abril al 01 de mayo</v>
          </cell>
          <cell r="T4" t="str">
            <v>Del 04 de mayo al 08 de mayo</v>
          </cell>
          <cell r="U4" t="str">
            <v>Del 11 de mayo al 15 de mayo</v>
          </cell>
          <cell r="V4" t="str">
            <v>Del 18 de mayo al 22 de mayo</v>
          </cell>
          <cell r="W4" t="str">
            <v>Del 25 de mayo al 29 de mayo</v>
          </cell>
          <cell r="X4" t="str">
            <v>Del 01 de junio al 05 de junio</v>
          </cell>
          <cell r="Y4" t="str">
            <v>Del 08 de junio al 12 de junio</v>
          </cell>
          <cell r="Z4" t="str">
            <v>Del 15 de junio al 19 de junio</v>
          </cell>
        </row>
        <row r="5">
          <cell r="N5">
            <v>2000</v>
          </cell>
          <cell r="S5">
            <v>13204.949999999999</v>
          </cell>
          <cell r="T5">
            <v>17990.7</v>
          </cell>
          <cell r="U5">
            <v>19734.75</v>
          </cell>
          <cell r="V5">
            <v>16371.85</v>
          </cell>
          <cell r="W5">
            <v>8175.5</v>
          </cell>
          <cell r="X5">
            <v>5419.25</v>
          </cell>
          <cell r="Y5">
            <v>5456.09</v>
          </cell>
          <cell r="Z5">
            <v>6359.4</v>
          </cell>
        </row>
        <row r="6">
          <cell r="M6">
            <v>1200</v>
          </cell>
          <cell r="N6">
            <v>35628</v>
          </cell>
          <cell r="S6">
            <v>4524</v>
          </cell>
          <cell r="T6">
            <v>2320</v>
          </cell>
          <cell r="U6">
            <v>3364</v>
          </cell>
          <cell r="V6">
            <v>9652</v>
          </cell>
          <cell r="W6">
            <v>0</v>
          </cell>
          <cell r="X6">
            <v>0</v>
          </cell>
          <cell r="Y6">
            <v>1917</v>
          </cell>
          <cell r="Z6">
            <v>3254</v>
          </cell>
        </row>
        <row r="7">
          <cell r="N7">
            <v>4614.5</v>
          </cell>
          <cell r="S7">
            <v>0</v>
          </cell>
          <cell r="T7">
            <v>0</v>
          </cell>
          <cell r="U7">
            <v>2000</v>
          </cell>
          <cell r="V7">
            <v>0</v>
          </cell>
          <cell r="W7">
            <v>0</v>
          </cell>
          <cell r="X7">
            <v>0</v>
          </cell>
          <cell r="Y7">
            <v>443</v>
          </cell>
          <cell r="Z7">
            <v>0</v>
          </cell>
        </row>
        <row r="8">
          <cell r="N8">
            <v>2958</v>
          </cell>
          <cell r="S8">
            <v>1555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300</v>
          </cell>
          <cell r="Y8">
            <v>0</v>
          </cell>
          <cell r="Z8">
            <v>0</v>
          </cell>
        </row>
        <row r="9">
          <cell r="N9">
            <v>2842.5299999999997</v>
          </cell>
          <cell r="S9">
            <v>4320</v>
          </cell>
          <cell r="T9">
            <v>7600</v>
          </cell>
          <cell r="U9">
            <v>9440</v>
          </cell>
          <cell r="V9">
            <v>9248</v>
          </cell>
          <cell r="W9">
            <v>9200</v>
          </cell>
          <cell r="X9">
            <v>4800</v>
          </cell>
          <cell r="Y9">
            <v>4560</v>
          </cell>
          <cell r="Z9">
            <v>6080</v>
          </cell>
        </row>
        <row r="10">
          <cell r="N10">
            <v>3555</v>
          </cell>
          <cell r="S10">
            <v>2268</v>
          </cell>
          <cell r="T10">
            <v>540</v>
          </cell>
          <cell r="U10">
            <v>864</v>
          </cell>
          <cell r="V10">
            <v>1044</v>
          </cell>
          <cell r="W10">
            <v>288</v>
          </cell>
          <cell r="X10">
            <v>864</v>
          </cell>
          <cell r="Y10">
            <v>540</v>
          </cell>
          <cell r="Z10">
            <v>1116</v>
          </cell>
        </row>
        <row r="11">
          <cell r="N11">
            <v>9048</v>
          </cell>
          <cell r="S11">
            <v>8435.99</v>
          </cell>
          <cell r="T11">
            <v>1079.8399999999999</v>
          </cell>
          <cell r="U11">
            <v>0</v>
          </cell>
          <cell r="V11">
            <v>0</v>
          </cell>
          <cell r="W11">
            <v>5294.85</v>
          </cell>
          <cell r="X11">
            <v>0</v>
          </cell>
          <cell r="Y11">
            <v>0</v>
          </cell>
          <cell r="Z11">
            <v>3621.36</v>
          </cell>
        </row>
        <row r="12">
          <cell r="M12">
            <v>600</v>
          </cell>
          <cell r="N12">
            <v>4568</v>
          </cell>
          <cell r="S12">
            <v>6450.18</v>
          </cell>
          <cell r="T12">
            <v>0</v>
          </cell>
          <cell r="U12">
            <v>699.99</v>
          </cell>
          <cell r="V12">
            <v>0</v>
          </cell>
          <cell r="W12">
            <v>699.99</v>
          </cell>
          <cell r="X12">
            <v>0</v>
          </cell>
          <cell r="Y12">
            <v>0</v>
          </cell>
          <cell r="Z12">
            <v>0</v>
          </cell>
        </row>
        <row r="13">
          <cell r="M13">
            <v>360</v>
          </cell>
          <cell r="N13">
            <v>8820</v>
          </cell>
          <cell r="S13">
            <v>4524</v>
          </cell>
          <cell r="T13">
            <v>0</v>
          </cell>
          <cell r="U13">
            <v>0</v>
          </cell>
          <cell r="V13">
            <v>0</v>
          </cell>
          <cell r="W13">
            <v>4524</v>
          </cell>
          <cell r="X13">
            <v>0</v>
          </cell>
          <cell r="Y13">
            <v>0</v>
          </cell>
          <cell r="Z13">
            <v>0</v>
          </cell>
        </row>
        <row r="14">
          <cell r="N14">
            <v>24115.440000000002</v>
          </cell>
          <cell r="S14">
            <v>0</v>
          </cell>
          <cell r="T14">
            <v>2958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M15">
            <v>7078.7000000000007</v>
          </cell>
          <cell r="N15">
            <v>109110.68999999997</v>
          </cell>
          <cell r="S15">
            <v>439.98</v>
          </cell>
          <cell r="T15">
            <v>981.99</v>
          </cell>
          <cell r="U15">
            <v>0</v>
          </cell>
          <cell r="V15">
            <v>0</v>
          </cell>
          <cell r="W15">
            <v>0</v>
          </cell>
          <cell r="X15">
            <v>52</v>
          </cell>
          <cell r="Y15">
            <v>0</v>
          </cell>
          <cell r="Z15">
            <v>0</v>
          </cell>
        </row>
        <row r="16">
          <cell r="N16">
            <v>22318.1</v>
          </cell>
          <cell r="S16">
            <v>3555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M17">
            <v>1600</v>
          </cell>
          <cell r="N17">
            <v>64928</v>
          </cell>
          <cell r="S17">
            <v>0</v>
          </cell>
          <cell r="T17">
            <v>0</v>
          </cell>
          <cell r="U17">
            <v>1405.49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</sheetData>
      <sheetData sheetId="19"/>
      <sheetData sheetId="20"/>
      <sheetData sheetId="2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13" displayName="Tabla13" ref="AF12:AI22" totalsRowCount="1">
  <autoFilter ref="AF12:AI21" xr:uid="{00000000-0009-0000-0100-000002000000}">
    <filterColumn colId="0" hiddenButton="1"/>
    <filterColumn colId="1" hiddenButton="1"/>
    <filterColumn colId="2" hiddenButton="1"/>
    <filterColumn colId="3" hiddenButton="1"/>
  </autoFilter>
  <tableColumns count="4">
    <tableColumn id="3" xr3:uid="{00000000-0010-0000-0100-000003000000}" name="Inciso"/>
    <tableColumn id="1" xr3:uid="{00000000-0010-0000-0100-000001000000}" name="Concepto" totalsRowLabel="Suma de Gastos"/>
    <tableColumn id="2" xr3:uid="{00000000-0010-0000-0100-000002000000}" name="Gasto mes" totalsRowFunction="sum" totalsRowDxfId="7"/>
    <tableColumn id="4" xr3:uid="{00000000-0010-0000-0100-000004000000}" name="Gasto anual" totalsRowFunction="sum" totalsRowDxfId="6" dataCellStyle="Millare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a134" displayName="Tabla134" ref="AF28:AI35" totalsRowCount="1" headerRowDxfId="5">
  <autoFilter ref="AF28:AI34" xr:uid="{00000000-0009-0000-0100-000003000000}">
    <filterColumn colId="0" hiddenButton="1"/>
    <filterColumn colId="1" hiddenButton="1"/>
    <filterColumn colId="2" hiddenButton="1"/>
    <filterColumn colId="3" hiddenButton="1"/>
  </autoFilter>
  <tableColumns count="4">
    <tableColumn id="3" xr3:uid="{00000000-0010-0000-0200-000003000000}" name="Total de personal " totalsRowFunction="sum" dataDxfId="4" totalsRowDxfId="3"/>
    <tableColumn id="1" xr3:uid="{00000000-0010-0000-0200-000001000000}" name="Categoría" totalsRowLabel="Total"/>
    <tableColumn id="2" xr3:uid="{00000000-0010-0000-0200-000002000000}" name="Sueldo bruto_x000a_ Mensual" totalsRowFunction="sum" totalsRowDxfId="2"/>
    <tableColumn id="4" xr3:uid="{00000000-0010-0000-0200-000004000000}" name="Total _x000a_sueldo bruto _x000a_Mensual" totalsRowFunction="sum" totalsRowDxfId="1" dataCellStyle="Millares">
      <calculatedColumnFormula>+Tabla134[[#This Row],[Sueldo bruto
 Mensual]]*Tabla134[[#This Row],[Total de personal ]]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G3:AH10" totalsRowCount="1">
  <autoFilter ref="AG3:AH9" xr:uid="{00000000-0009-0000-0100-000001000000}"/>
  <tableColumns count="2">
    <tableColumn id="1" xr3:uid="{00000000-0010-0000-0000-000001000000}" name="Alimentos" totalsRowLabel="Total"/>
    <tableColumn id="2" xr3:uid="{00000000-0010-0000-0000-000002000000}" name="Total mes" totalsRowFunction="sum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  <pageSetUpPr fitToPage="1"/>
  </sheetPr>
  <dimension ref="A1:AL152"/>
  <sheetViews>
    <sheetView showGridLines="0" tabSelected="1" topLeftCell="AF7" zoomScale="85" zoomScaleNormal="85" workbookViewId="0">
      <selection activeCell="AL32" sqref="AL32"/>
    </sheetView>
  </sheetViews>
  <sheetFormatPr baseColWidth="10" defaultRowHeight="14.4" outlineLevelCol="1" x14ac:dyDescent="0.3"/>
  <cols>
    <col min="1" max="1" width="11.44140625" hidden="1" customWidth="1"/>
    <col min="2" max="2" width="25.5546875" hidden="1" customWidth="1"/>
    <col min="3" max="3" width="27.6640625" hidden="1" customWidth="1"/>
    <col min="4" max="4" width="26.6640625" hidden="1" customWidth="1"/>
    <col min="5" max="8" width="27.33203125" hidden="1" customWidth="1"/>
    <col min="9" max="9" width="26.44140625" hidden="1" customWidth="1"/>
    <col min="10" max="10" width="12.5546875" hidden="1" customWidth="1"/>
    <col min="11" max="11" width="11.44140625" hidden="1" customWidth="1"/>
    <col min="12" max="12" width="25" hidden="1" customWidth="1"/>
    <col min="13" max="13" width="12.5546875" hidden="1" customWidth="1"/>
    <col min="14" max="14" width="18" hidden="1" customWidth="1"/>
    <col min="15" max="15" width="12.5546875" hidden="1" customWidth="1"/>
    <col min="16" max="16" width="12.5546875" customWidth="1"/>
    <col min="17" max="17" width="36.33203125" bestFit="1" customWidth="1"/>
    <col min="18" max="18" width="30.5546875" bestFit="1" customWidth="1"/>
    <col min="19" max="19" width="29.88671875" hidden="1" customWidth="1" outlineLevel="1"/>
    <col min="20" max="23" width="30.88671875" hidden="1" customWidth="1" outlineLevel="1"/>
    <col min="24" max="29" width="30" hidden="1" customWidth="1" outlineLevel="1"/>
    <col min="30" max="30" width="14.109375" bestFit="1" customWidth="1" collapsed="1"/>
    <col min="32" max="32" width="11.6640625" customWidth="1"/>
    <col min="33" max="33" width="24.21875" customWidth="1"/>
    <col min="34" max="34" width="12.33203125" bestFit="1" customWidth="1"/>
    <col min="35" max="35" width="15.6640625" customWidth="1"/>
  </cols>
  <sheetData>
    <row r="1" spans="32:36" x14ac:dyDescent="0.3">
      <c r="AF1" s="17" t="s">
        <v>42</v>
      </c>
      <c r="AG1" s="17"/>
      <c r="AH1" s="17"/>
      <c r="AI1" s="17"/>
      <c r="AJ1" s="17"/>
    </row>
    <row r="3" spans="32:36" x14ac:dyDescent="0.3">
      <c r="AG3" t="s">
        <v>2</v>
      </c>
      <c r="AH3" t="s">
        <v>37</v>
      </c>
    </row>
    <row r="4" spans="32:36" x14ac:dyDescent="0.3">
      <c r="AG4" t="s">
        <v>3</v>
      </c>
      <c r="AH4" s="1">
        <v>5000</v>
      </c>
    </row>
    <row r="5" spans="32:36" x14ac:dyDescent="0.3">
      <c r="AG5" t="s">
        <v>4</v>
      </c>
      <c r="AH5" s="1">
        <v>1400</v>
      </c>
    </row>
    <row r="6" spans="32:36" x14ac:dyDescent="0.3">
      <c r="AG6" t="s">
        <v>5</v>
      </c>
      <c r="AH6" s="1">
        <v>1700</v>
      </c>
    </row>
    <row r="7" spans="32:36" x14ac:dyDescent="0.3">
      <c r="AG7" t="s">
        <v>6</v>
      </c>
      <c r="AH7" s="1">
        <v>800</v>
      </c>
    </row>
    <row r="8" spans="32:36" x14ac:dyDescent="0.3">
      <c r="AG8" t="s">
        <v>7</v>
      </c>
      <c r="AH8" s="1">
        <v>500</v>
      </c>
    </row>
    <row r="9" spans="32:36" x14ac:dyDescent="0.3">
      <c r="AG9" t="s">
        <v>38</v>
      </c>
      <c r="AH9" s="1">
        <v>6100</v>
      </c>
    </row>
    <row r="10" spans="32:36" x14ac:dyDescent="0.3">
      <c r="AG10" t="s">
        <v>8</v>
      </c>
      <c r="AH10" s="1">
        <f>SUBTOTAL(109,Tabla1[Total mes])</f>
        <v>15500</v>
      </c>
    </row>
    <row r="12" spans="32:36" x14ac:dyDescent="0.3">
      <c r="AF12" t="s">
        <v>9</v>
      </c>
      <c r="AG12" t="s">
        <v>10</v>
      </c>
      <c r="AH12" t="s">
        <v>39</v>
      </c>
      <c r="AI12" t="s">
        <v>40</v>
      </c>
    </row>
    <row r="13" spans="32:36" x14ac:dyDescent="0.3">
      <c r="AF13" t="s">
        <v>11</v>
      </c>
      <c r="AG13" t="s">
        <v>2</v>
      </c>
      <c r="AH13" s="1">
        <f>+Tabla1[[#Totals],[Total mes]]</f>
        <v>15500</v>
      </c>
      <c r="AI13" s="2">
        <f>+Tabla13[[#This Row],[Gasto mes]]*11.5</f>
        <v>178250</v>
      </c>
    </row>
    <row r="14" spans="32:36" x14ac:dyDescent="0.3">
      <c r="AF14" t="s">
        <v>12</v>
      </c>
      <c r="AG14" t="s">
        <v>13</v>
      </c>
      <c r="AH14" s="1">
        <v>6000</v>
      </c>
      <c r="AI14" s="2">
        <f>+Tabla13[[#This Row],[Gasto mes]]*12</f>
        <v>72000</v>
      </c>
    </row>
    <row r="15" spans="32:36" x14ac:dyDescent="0.3">
      <c r="AF15" t="s">
        <v>14</v>
      </c>
      <c r="AG15" t="s">
        <v>15</v>
      </c>
      <c r="AH15" s="1">
        <v>366.66666666666669</v>
      </c>
      <c r="AI15" s="2">
        <v>4400</v>
      </c>
    </row>
    <row r="16" spans="32:36" x14ac:dyDescent="0.3">
      <c r="AF16" t="s">
        <v>16</v>
      </c>
      <c r="AG16" t="s">
        <v>17</v>
      </c>
      <c r="AH16" s="1">
        <v>1500</v>
      </c>
      <c r="AI16" s="2">
        <f>+Tabla13[[#This Row],[Gasto mes]]*12</f>
        <v>18000</v>
      </c>
    </row>
    <row r="17" spans="32:38" x14ac:dyDescent="0.3">
      <c r="AF17" t="s">
        <v>18</v>
      </c>
      <c r="AG17" t="s">
        <v>19</v>
      </c>
      <c r="AH17" s="1">
        <v>500</v>
      </c>
      <c r="AI17" s="2">
        <f>+Tabla13[[#This Row],[Gasto mes]]*12</f>
        <v>6000</v>
      </c>
    </row>
    <row r="18" spans="32:38" x14ac:dyDescent="0.3">
      <c r="AF18" t="s">
        <v>20</v>
      </c>
      <c r="AG18" t="s">
        <v>21</v>
      </c>
      <c r="AH18" s="1">
        <f>+Tabla134[[#Totals],[Total 
sueldo bruto 
Mensual]]</f>
        <v>95828.5</v>
      </c>
      <c r="AI18" s="2">
        <f>+AI37</f>
        <v>1149942</v>
      </c>
    </row>
    <row r="19" spans="32:38" x14ac:dyDescent="0.3">
      <c r="AF19" s="3" t="s">
        <v>23</v>
      </c>
      <c r="AG19" t="s">
        <v>47</v>
      </c>
      <c r="AH19" s="1">
        <v>7400</v>
      </c>
      <c r="AI19" s="2">
        <f>+Tabla13[[#This Row],[Gasto mes]]*12</f>
        <v>88800</v>
      </c>
    </row>
    <row r="20" spans="32:38" x14ac:dyDescent="0.3">
      <c r="AF20" t="s">
        <v>24</v>
      </c>
      <c r="AG20" t="s">
        <v>48</v>
      </c>
      <c r="AH20" s="1">
        <v>1600</v>
      </c>
      <c r="AI20" s="2">
        <f>+Tabla13[[#This Row],[Gasto mes]]*12</f>
        <v>19200</v>
      </c>
    </row>
    <row r="21" spans="32:38" x14ac:dyDescent="0.3">
      <c r="AF21" t="s">
        <v>49</v>
      </c>
      <c r="AG21" t="s">
        <v>43</v>
      </c>
      <c r="AH21" s="1">
        <v>7500</v>
      </c>
      <c r="AI21" s="2">
        <f>+Tabla13[[#This Row],[Gasto mes]]*12</f>
        <v>90000</v>
      </c>
    </row>
    <row r="22" spans="32:38" x14ac:dyDescent="0.3">
      <c r="AG22" t="s">
        <v>22</v>
      </c>
      <c r="AH22" s="1">
        <f>SUBTOTAL(109,Tabla13[Gasto mes])</f>
        <v>136195.16666666669</v>
      </c>
      <c r="AI22" s="14">
        <f>SUBTOTAL(109,Tabla13[Gasto anual])</f>
        <v>1626592</v>
      </c>
      <c r="AL22" s="15"/>
    </row>
    <row r="23" spans="32:38" x14ac:dyDescent="0.3">
      <c r="AG23" s="4" t="s">
        <v>44</v>
      </c>
      <c r="AH23" s="5">
        <v>50</v>
      </c>
      <c r="AI23" s="5">
        <v>50</v>
      </c>
    </row>
    <row r="24" spans="32:38" x14ac:dyDescent="0.3">
      <c r="AF24" t="s">
        <v>50</v>
      </c>
      <c r="AG24" s="6" t="s">
        <v>45</v>
      </c>
      <c r="AH24" s="7">
        <f>+Tabla13[[#Totals],[Gasto mes]]/AH23</f>
        <v>2723.9033333333336</v>
      </c>
      <c r="AI24" s="7">
        <f>+AH24*12</f>
        <v>32686.840000000004</v>
      </c>
    </row>
    <row r="25" spans="32:38" x14ac:dyDescent="0.3">
      <c r="AF25" t="s">
        <v>25</v>
      </c>
      <c r="AH25" s="13">
        <f>935.44*1.04</f>
        <v>972.85760000000005</v>
      </c>
      <c r="AI25" s="2"/>
    </row>
    <row r="26" spans="32:38" x14ac:dyDescent="0.3">
      <c r="AH26" s="2">
        <f>+AH25/AH24</f>
        <v>0.3571556993579067</v>
      </c>
    </row>
    <row r="28" spans="32:38" ht="43.2" x14ac:dyDescent="0.3">
      <c r="AF28" s="8" t="s">
        <v>26</v>
      </c>
      <c r="AG28" s="9" t="s">
        <v>27</v>
      </c>
      <c r="AH28" s="10" t="s">
        <v>28</v>
      </c>
      <c r="AI28" s="8" t="s">
        <v>29</v>
      </c>
    </row>
    <row r="29" spans="32:38" x14ac:dyDescent="0.3">
      <c r="AF29" s="9">
        <v>1</v>
      </c>
      <c r="AG29" t="s">
        <v>30</v>
      </c>
      <c r="AH29" s="1">
        <v>11915.73</v>
      </c>
      <c r="AI29" s="2">
        <f>+Tabla134[[#This Row],[Sueldo bruto
 Mensual]]*Tabla134[[#This Row],[Total de personal ]]</f>
        <v>11915.73</v>
      </c>
    </row>
    <row r="30" spans="32:38" x14ac:dyDescent="0.3">
      <c r="AF30" s="9">
        <v>1</v>
      </c>
      <c r="AG30" t="s">
        <v>31</v>
      </c>
      <c r="AH30" s="1">
        <v>7965.82</v>
      </c>
      <c r="AI30" s="2">
        <f>+Tabla134[[#This Row],[Sueldo bruto
 Mensual]]*Tabla134[[#This Row],[Total de personal ]]</f>
        <v>7965.82</v>
      </c>
    </row>
    <row r="31" spans="32:38" x14ac:dyDescent="0.3">
      <c r="AF31" s="9">
        <v>8</v>
      </c>
      <c r="AG31" t="s">
        <v>32</v>
      </c>
      <c r="AH31" s="1">
        <v>6411.15</v>
      </c>
      <c r="AI31" s="2">
        <f>+Tabla134[[#This Row],[Sueldo bruto
 Mensual]]*Tabla134[[#This Row],[Total de personal ]]</f>
        <v>51289.2</v>
      </c>
    </row>
    <row r="32" spans="32:38" x14ac:dyDescent="0.3">
      <c r="AF32" s="9">
        <v>2</v>
      </c>
      <c r="AG32" t="s">
        <v>33</v>
      </c>
      <c r="AH32" s="1">
        <v>6128.99</v>
      </c>
      <c r="AI32" s="2">
        <f>+Tabla134[[#This Row],[Sueldo bruto
 Mensual]]*Tabla134[[#This Row],[Total de personal ]]</f>
        <v>12257.98</v>
      </c>
    </row>
    <row r="33" spans="32:35" x14ac:dyDescent="0.3">
      <c r="AF33" s="9">
        <v>1</v>
      </c>
      <c r="AG33" t="s">
        <v>46</v>
      </c>
      <c r="AH33" s="1">
        <v>6270.78</v>
      </c>
      <c r="AI33" s="2">
        <f>+Tabla134[[#This Row],[Sueldo bruto
 Mensual]]*Tabla134[[#This Row],[Total de personal ]]</f>
        <v>6270.78</v>
      </c>
    </row>
    <row r="34" spans="32:35" x14ac:dyDescent="0.3">
      <c r="AF34" s="9">
        <v>1</v>
      </c>
      <c r="AG34" t="s">
        <v>34</v>
      </c>
      <c r="AH34" s="1">
        <v>6128.99</v>
      </c>
      <c r="AI34" s="2">
        <f>+Tabla134[[#This Row],[Sueldo bruto
 Mensual]]*Tabla134[[#This Row],[Total de personal ]]</f>
        <v>6128.99</v>
      </c>
    </row>
    <row r="35" spans="32:35" x14ac:dyDescent="0.3">
      <c r="AF35" s="16">
        <f>SUBTOTAL(109,Tabla134[[Total de personal ]])</f>
        <v>14</v>
      </c>
      <c r="AG35" t="s">
        <v>8</v>
      </c>
      <c r="AH35" s="1">
        <f>SUBTOTAL(109,Tabla134[Sueldo bruto
 Mensual])</f>
        <v>44821.459999999992</v>
      </c>
      <c r="AI35" s="11">
        <f>SUBTOTAL(109,Tabla134[Total 
sueldo bruto 
Mensual])</f>
        <v>95828.5</v>
      </c>
    </row>
    <row r="36" spans="32:35" x14ac:dyDescent="0.3">
      <c r="AF36" s="3"/>
      <c r="AG36" s="4" t="s">
        <v>41</v>
      </c>
      <c r="AH36" s="5"/>
      <c r="AI36" s="3">
        <v>12</v>
      </c>
    </row>
    <row r="37" spans="32:35" x14ac:dyDescent="0.3">
      <c r="AG37" s="6" t="s">
        <v>35</v>
      </c>
      <c r="AH37" s="7"/>
      <c r="AI37" s="12">
        <f>+Tabla134[[#Totals],[Total 
sueldo bruto 
Mensual]]*AI36</f>
        <v>1149942</v>
      </c>
    </row>
    <row r="38" spans="32:35" x14ac:dyDescent="0.3">
      <c r="AF38" t="s">
        <v>36</v>
      </c>
    </row>
    <row r="142" spans="2:30" x14ac:dyDescent="0.3">
      <c r="B142" t="s">
        <v>0</v>
      </c>
      <c r="D142" t="s">
        <v>1</v>
      </c>
    </row>
    <row r="143" spans="2:30" x14ac:dyDescent="0.3">
      <c r="Z143" s="2"/>
      <c r="AA143" s="2"/>
      <c r="AB143" s="2"/>
      <c r="AC143" s="2"/>
      <c r="AD143" s="2"/>
    </row>
    <row r="144" spans="2:30" x14ac:dyDescent="0.3">
      <c r="Z144" s="2"/>
      <c r="AA144" s="2"/>
      <c r="AB144" s="2"/>
      <c r="AC144" s="2"/>
      <c r="AD144" s="2"/>
    </row>
    <row r="145" spans="26:30" x14ac:dyDescent="0.3">
      <c r="Z145" s="2"/>
      <c r="AA145" s="2"/>
      <c r="AB145" s="2"/>
      <c r="AC145" s="2"/>
      <c r="AD145" s="2"/>
    </row>
    <row r="146" spans="26:30" x14ac:dyDescent="0.3">
      <c r="Z146" s="2"/>
      <c r="AA146" s="2"/>
      <c r="AB146" s="2"/>
      <c r="AC146" s="2"/>
      <c r="AD146" s="2"/>
    </row>
    <row r="147" spans="26:30" x14ac:dyDescent="0.3">
      <c r="Z147" s="2"/>
      <c r="AA147" s="2"/>
      <c r="AB147" s="2"/>
      <c r="AC147" s="2"/>
      <c r="AD147" s="2"/>
    </row>
    <row r="148" spans="26:30" x14ac:dyDescent="0.3">
      <c r="Z148" s="2"/>
      <c r="AA148" s="2"/>
      <c r="AB148" s="2"/>
      <c r="AC148" s="2"/>
      <c r="AD148" s="2"/>
    </row>
    <row r="149" spans="26:30" x14ac:dyDescent="0.3">
      <c r="Z149" s="2"/>
      <c r="AA149" s="2"/>
      <c r="AB149" s="2"/>
      <c r="AC149" s="2"/>
      <c r="AD149" s="2"/>
    </row>
    <row r="150" spans="26:30" x14ac:dyDescent="0.3">
      <c r="Z150" s="2"/>
      <c r="AA150" s="2"/>
      <c r="AB150" s="2"/>
      <c r="AC150" s="2"/>
      <c r="AD150" s="2"/>
    </row>
    <row r="151" spans="26:30" x14ac:dyDescent="0.3">
      <c r="Z151" s="2"/>
      <c r="AA151" s="2"/>
      <c r="AB151" s="2"/>
      <c r="AC151" s="2"/>
      <c r="AD151" s="2"/>
    </row>
    <row r="152" spans="26:30" x14ac:dyDescent="0.3">
      <c r="Z152" s="2"/>
      <c r="AA152" s="2"/>
      <c r="AB152" s="2"/>
      <c r="AC152" s="2"/>
      <c r="AD152" s="2"/>
    </row>
  </sheetData>
  <mergeCells count="1">
    <mergeCell ref="AF1:AJ1"/>
  </mergeCells>
  <phoneticPr fontId="3" type="noConversion"/>
  <pageMargins left="0.7" right="0.7" top="0.75" bottom="0.75" header="0.3" footer="0.3"/>
  <pageSetup scale="37" orientation="landscape" r:id="rId1"/>
  <ignoredErrors>
    <ignoredError sqref="AI18" formula="1"/>
  </ignoredErrors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52473</dc:creator>
  <cp:lastModifiedBy>Alejandra Torres</cp:lastModifiedBy>
  <dcterms:created xsi:type="dcterms:W3CDTF">2021-07-27T01:54:50Z</dcterms:created>
  <dcterms:modified xsi:type="dcterms:W3CDTF">2021-07-30T18:12:18Z</dcterms:modified>
</cp:coreProperties>
</file>