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INICIATIVALEY2022\LEY22-SECRETARIA AYUN\III. Propuesta SIMAPAG\"/>
    </mc:Choice>
  </mc:AlternateContent>
  <bookViews>
    <workbookView xWindow="-120" yWindow="-120" windowWidth="29040" windowHeight="15840"/>
  </bookViews>
  <sheets>
    <sheet name="$19.80" sheetId="1" r:id="rId1"/>
    <sheet name="3.5%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" i="1" l="1"/>
  <c r="E14" i="2" l="1"/>
  <c r="E12" i="2"/>
  <c r="E11" i="2"/>
  <c r="E6" i="2"/>
  <c r="L10" i="1"/>
  <c r="L12" i="1" s="1"/>
  <c r="M9" i="1"/>
  <c r="L15" i="1"/>
  <c r="L16" i="1" s="1"/>
  <c r="G8" i="1"/>
  <c r="E8" i="2" l="1"/>
  <c r="L17" i="1"/>
  <c r="L8" i="1"/>
  <c r="B20" i="1"/>
  <c r="G24" i="1"/>
  <c r="G11" i="1"/>
  <c r="G18" i="1" l="1"/>
  <c r="G26" i="1" s="1"/>
  <c r="G27" i="1" s="1"/>
  <c r="G28" i="1" s="1"/>
  <c r="G30" i="1" s="1"/>
</calcChain>
</file>

<file path=xl/sharedStrings.xml><?xml version="1.0" encoding="utf-8"?>
<sst xmlns="http://schemas.openxmlformats.org/spreadsheetml/2006/main" count="116" uniqueCount="77">
  <si>
    <t>Integración tarifaria</t>
  </si>
  <si>
    <t>Unidad</t>
  </si>
  <si>
    <t>A: Materiales</t>
  </si>
  <si>
    <t>Cantidad</t>
  </si>
  <si>
    <t>Rendim.</t>
  </si>
  <si>
    <t>Prec. Unit.</t>
  </si>
  <si>
    <t>Importe</t>
  </si>
  <si>
    <t>A total</t>
  </si>
  <si>
    <t>B: Mano de obra</t>
  </si>
  <si>
    <t>Costo</t>
  </si>
  <si>
    <t>B total</t>
  </si>
  <si>
    <t>Costo Dir.</t>
  </si>
  <si>
    <t>Indirectos</t>
  </si>
  <si>
    <t>Sub total</t>
  </si>
  <si>
    <t>Plantilla - General</t>
  </si>
  <si>
    <t>Descripción</t>
  </si>
  <si>
    <t>C: Herramienta menor</t>
  </si>
  <si>
    <t>Total costos directos ( Material+mano de obra y equipo+herramienta)</t>
  </si>
  <si>
    <t>Prec. Unit. Directos + indirectos</t>
  </si>
  <si>
    <t>Cargo por aportación a infraestructura</t>
  </si>
  <si>
    <t>Obra civil de la presa</t>
  </si>
  <si>
    <t>Presupuesto</t>
  </si>
  <si>
    <t>M3 anual</t>
  </si>
  <si>
    <t>Costo de la obra</t>
  </si>
  <si>
    <t>Periodo de ejecución ( años)</t>
  </si>
  <si>
    <t>Aportación anual</t>
  </si>
  <si>
    <t>Costo litro por segundo</t>
  </si>
  <si>
    <t>Capacidad del vaso (Lt/seg)</t>
  </si>
  <si>
    <t>Cargo proporcional</t>
  </si>
  <si>
    <t>Costo proporcional (lT/seg)</t>
  </si>
  <si>
    <t>Litro por segundo</t>
  </si>
  <si>
    <t>Segundos del dia</t>
  </si>
  <si>
    <t>M3 dia</t>
  </si>
  <si>
    <t>M3 año</t>
  </si>
  <si>
    <t>Concepto</t>
  </si>
  <si>
    <t>Importes</t>
  </si>
  <si>
    <t>Referencia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</si>
  <si>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</si>
  <si>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</si>
  <si>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</si>
  <si>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</si>
  <si>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</si>
  <si>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</si>
  <si>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</si>
  <si>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</si>
  <si>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</si>
  <si>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</si>
  <si>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</si>
  <si>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</si>
  <si>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</si>
  <si>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Dato del proyecto</t>
  </si>
  <si>
    <t>Generación interna de caja</t>
  </si>
  <si>
    <t>Dato proyecto</t>
  </si>
  <si>
    <t xml:space="preserve">   = AXB</t>
  </si>
  <si>
    <t xml:space="preserve">   = C/F</t>
  </si>
  <si>
    <t xml:space="preserve">   = GXH</t>
  </si>
  <si>
    <t>Dato</t>
  </si>
  <si>
    <t xml:space="preserve">   = K/1,000</t>
  </si>
  <si>
    <t xml:space="preserve">   = LX365</t>
  </si>
  <si>
    <t xml:space="preserve">   = I/M</t>
  </si>
  <si>
    <t>Analítico del precio integrado</t>
  </si>
  <si>
    <t>N</t>
  </si>
  <si>
    <t xml:space="preserve">Aportación SIMAPAG </t>
  </si>
  <si>
    <r>
      <t>Precio por M</t>
    </r>
    <r>
      <rPr>
        <vertAlign val="superscript"/>
        <sz val="11"/>
        <rFont val="Calibri"/>
        <family val="2"/>
        <scheme val="minor"/>
      </rPr>
      <t>3</t>
    </r>
  </si>
  <si>
    <t>Aportación fraccionadores ($19.80)</t>
  </si>
  <si>
    <t>M3 destinados  a factibilidad</t>
  </si>
  <si>
    <t>Costo por M3 anualizado</t>
  </si>
  <si>
    <t>Aportación usuarios</t>
  </si>
  <si>
    <t>Factura de agua anual</t>
  </si>
  <si>
    <t>Analitico de la tasa de aplicación 3.5%</t>
  </si>
  <si>
    <t xml:space="preserve">   = C/D</t>
  </si>
  <si>
    <t>Demanda adicional</t>
  </si>
  <si>
    <t>Precio tarjeta 1</t>
  </si>
  <si>
    <t>Importe tarjeta 1</t>
  </si>
  <si>
    <t xml:space="preserve">   = E-H</t>
  </si>
  <si>
    <t>Pronóstico de ingresos</t>
  </si>
  <si>
    <t xml:space="preserve">   = J/I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</si>
</sst>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&quot;$&quot;#,##0.00;[Red]\-&quot;$&quot;#,##0.00"/>
    <numFmt numFmtId="164" formatCode="#,##0.0000"/>
    <numFmt numFmtId="165" formatCode="&quot;$&quot;#,##0.00_);\(&quot;$&quot;#,##0.00\)"/>
    <numFmt numFmtId="166" formatCode="#,##0.00000"/>
    <numFmt numFmtId="167" formatCode="0.0000"/>
    <numFmt numFmtId="168" formatCode="&quot;$&quot;#,##0.00"/>
    <numFmt numFmtId="169" formatCode="#,##0.0000000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indexed="16"/>
      <name val="Arial"/>
      <family val="2"/>
    </font>
    <font>
      <b/>
      <sz val="16"/>
      <color indexed="16"/>
      <name val="Arial"/>
      <family val="2"/>
    </font>
    <font>
      <sz val="10"/>
      <color indexed="16"/>
      <name val="Arial"/>
      <family val="2"/>
    </font>
    <font>
      <sz val="14"/>
      <color theme="0"/>
      <name val="Arial"/>
      <family val="2"/>
    </font>
    <font>
      <sz val="10"/>
      <color theme="0"/>
      <name val="Arial"/>
      <family val="2"/>
    </font>
    <font>
      <sz val="12"/>
      <color theme="0"/>
      <name val="Arial"/>
      <family val="2"/>
    </font>
    <font>
      <b/>
      <sz val="10"/>
      <color theme="0"/>
      <name val="Arial"/>
      <family val="2"/>
    </font>
    <font>
      <b/>
      <sz val="10"/>
      <color rgb="FF002060"/>
      <name val="Arial"/>
      <family val="2"/>
    </font>
    <font>
      <sz val="10"/>
      <color rgb="FF002060"/>
      <name val="Arial"/>
      <family val="2"/>
    </font>
    <font>
      <sz val="11"/>
      <color rgb="FF002060"/>
      <name val="Calibri"/>
      <family val="2"/>
      <scheme val="minor"/>
    </font>
    <font>
      <b/>
      <i/>
      <sz val="12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2E17DB"/>
        <bgColor indexed="64"/>
      </patternFill>
    </fill>
    <fill>
      <patternFill patternType="solid">
        <fgColor rgb="FF5A46EC"/>
        <bgColor indexed="64"/>
      </patternFill>
    </fill>
    <fill>
      <patternFill patternType="solid">
        <fgColor rgb="FFC6C7F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7030A0"/>
      </bottom>
      <diagonal/>
    </border>
    <border>
      <left style="thin">
        <color rgb="FF7030A0"/>
      </left>
      <right/>
      <top/>
      <bottom style="thin">
        <color rgb="FF7030A0"/>
      </bottom>
      <diagonal/>
    </border>
    <border>
      <left/>
      <right/>
      <top style="thin">
        <color rgb="FF7030A0"/>
      </top>
      <bottom/>
      <diagonal/>
    </border>
    <border>
      <left/>
      <right style="thin">
        <color rgb="FF7030A0"/>
      </right>
      <top/>
      <bottom style="thin">
        <color rgb="FF7030A0"/>
      </bottom>
      <diagonal/>
    </border>
    <border>
      <left/>
      <right style="thin">
        <color rgb="FF7030A0"/>
      </right>
      <top/>
      <bottom/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/>
      <top style="thin">
        <color rgb="FF7030A0"/>
      </top>
      <bottom/>
      <diagonal/>
    </border>
    <border>
      <left/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3" fillId="2" borderId="0" xfId="0" applyFont="1" applyFill="1"/>
    <xf numFmtId="164" fontId="4" fillId="2" borderId="0" xfId="0" applyNumberFormat="1" applyFont="1" applyFill="1"/>
    <xf numFmtId="164" fontId="3" fillId="2" borderId="0" xfId="0" applyNumberFormat="1" applyFont="1" applyFill="1"/>
    <xf numFmtId="0" fontId="0" fillId="2" borderId="0" xfId="0" applyFill="1"/>
    <xf numFmtId="0" fontId="5" fillId="2" borderId="0" xfId="0" applyFont="1" applyFill="1"/>
    <xf numFmtId="164" fontId="5" fillId="2" borderId="0" xfId="0" applyNumberFormat="1" applyFont="1" applyFill="1"/>
    <xf numFmtId="165" fontId="5" fillId="2" borderId="0" xfId="0" applyNumberFormat="1" applyFont="1" applyFill="1"/>
    <xf numFmtId="0" fontId="10" fillId="2" borderId="0" xfId="0" applyFont="1" applyFill="1" applyAlignment="1">
      <alignment horizontal="left"/>
    </xf>
    <xf numFmtId="4" fontId="11" fillId="2" borderId="5" xfId="0" applyNumberFormat="1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4" fontId="11" fillId="2" borderId="6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/>
    <xf numFmtId="164" fontId="11" fillId="2" borderId="0" xfId="0" applyNumberFormat="1" applyFont="1" applyFill="1"/>
    <xf numFmtId="164" fontId="11" fillId="2" borderId="0" xfId="0" applyNumberFormat="1" applyFont="1" applyFill="1" applyAlignment="1">
      <alignment horizontal="center"/>
    </xf>
    <xf numFmtId="165" fontId="11" fillId="2" borderId="0" xfId="0" applyNumberFormat="1" applyFont="1" applyFill="1"/>
    <xf numFmtId="0" fontId="7" fillId="3" borderId="0" xfId="0" applyFont="1" applyFill="1"/>
    <xf numFmtId="0" fontId="11" fillId="2" borderId="0" xfId="0" applyFont="1" applyFill="1" applyAlignment="1">
      <alignment vertical="top"/>
    </xf>
    <xf numFmtId="0" fontId="6" fillId="3" borderId="0" xfId="0" applyFont="1" applyFill="1" applyAlignment="1">
      <alignment horizontal="left"/>
    </xf>
    <xf numFmtId="164" fontId="7" fillId="3" borderId="0" xfId="0" applyNumberFormat="1" applyFont="1" applyFill="1" applyBorder="1"/>
    <xf numFmtId="164" fontId="8" fillId="3" borderId="0" xfId="0" applyNumberFormat="1" applyFont="1" applyFill="1" applyBorder="1"/>
    <xf numFmtId="0" fontId="8" fillId="3" borderId="0" xfId="0" applyFont="1" applyFill="1" applyBorder="1"/>
    <xf numFmtId="0" fontId="9" fillId="3" borderId="0" xfId="0" applyFont="1" applyFill="1" applyAlignment="1">
      <alignment horizontal="center"/>
    </xf>
    <xf numFmtId="0" fontId="7" fillId="4" borderId="0" xfId="0" applyFont="1" applyFill="1" applyAlignment="1">
      <alignment vertical="top"/>
    </xf>
    <xf numFmtId="0" fontId="7" fillId="4" borderId="0" xfId="0" applyFont="1" applyFill="1"/>
    <xf numFmtId="164" fontId="7" fillId="4" borderId="0" xfId="0" applyNumberFormat="1" applyFont="1" applyFill="1"/>
    <xf numFmtId="0" fontId="7" fillId="4" borderId="0" xfId="0" applyFont="1" applyFill="1" applyAlignment="1">
      <alignment horizontal="right"/>
    </xf>
    <xf numFmtId="165" fontId="7" fillId="4" borderId="0" xfId="0" applyNumberFormat="1" applyFont="1" applyFill="1"/>
    <xf numFmtId="164" fontId="9" fillId="4" borderId="0" xfId="0" applyNumberFormat="1" applyFont="1" applyFill="1"/>
    <xf numFmtId="0" fontId="9" fillId="4" borderId="0" xfId="0" applyFont="1" applyFill="1"/>
    <xf numFmtId="165" fontId="9" fillId="4" borderId="0" xfId="0" applyNumberFormat="1" applyFont="1" applyFill="1"/>
    <xf numFmtId="9" fontId="7" fillId="4" borderId="0" xfId="1" applyFont="1" applyFill="1"/>
    <xf numFmtId="0" fontId="2" fillId="4" borderId="0" xfId="0" applyFont="1" applyFill="1"/>
    <xf numFmtId="0" fontId="2" fillId="5" borderId="7" xfId="0" applyFont="1" applyFill="1" applyBorder="1"/>
    <xf numFmtId="0" fontId="7" fillId="5" borderId="3" xfId="0" applyFont="1" applyFill="1" applyBorder="1"/>
    <xf numFmtId="164" fontId="7" fillId="5" borderId="3" xfId="0" applyNumberFormat="1" applyFont="1" applyFill="1" applyBorder="1"/>
    <xf numFmtId="164" fontId="7" fillId="5" borderId="3" xfId="0" applyNumberFormat="1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/>
    </xf>
    <xf numFmtId="0" fontId="7" fillId="5" borderId="9" xfId="0" applyFont="1" applyFill="1" applyBorder="1"/>
    <xf numFmtId="0" fontId="7" fillId="5" borderId="0" xfId="0" applyFont="1" applyFill="1" applyBorder="1"/>
    <xf numFmtId="164" fontId="7" fillId="5" borderId="0" xfId="0" applyNumberFormat="1" applyFont="1" applyFill="1" applyBorder="1" applyAlignment="1">
      <alignment horizontal="center"/>
    </xf>
    <xf numFmtId="165" fontId="7" fillId="5" borderId="0" xfId="0" applyNumberFormat="1" applyFont="1" applyFill="1" applyBorder="1"/>
    <xf numFmtId="165" fontId="7" fillId="5" borderId="5" xfId="0" applyNumberFormat="1" applyFont="1" applyFill="1" applyBorder="1"/>
    <xf numFmtId="0" fontId="7" fillId="5" borderId="2" xfId="0" applyFont="1" applyFill="1" applyBorder="1"/>
    <xf numFmtId="0" fontId="7" fillId="5" borderId="1" xfId="0" applyFont="1" applyFill="1" applyBorder="1"/>
    <xf numFmtId="164" fontId="7" fillId="5" borderId="1" xfId="0" applyNumberFormat="1" applyFont="1" applyFill="1" applyBorder="1"/>
    <xf numFmtId="0" fontId="7" fillId="5" borderId="1" xfId="0" applyFont="1" applyFill="1" applyBorder="1" applyAlignment="1">
      <alignment horizontal="right"/>
    </xf>
    <xf numFmtId="165" fontId="7" fillId="5" borderId="4" xfId="0" applyNumberFormat="1" applyFont="1" applyFill="1" applyBorder="1"/>
    <xf numFmtId="0" fontId="7" fillId="5" borderId="0" xfId="0" applyFont="1" applyFill="1"/>
    <xf numFmtId="164" fontId="7" fillId="5" borderId="0" xfId="0" applyNumberFormat="1" applyFont="1" applyFill="1"/>
    <xf numFmtId="0" fontId="2" fillId="5" borderId="0" xfId="0" applyFont="1" applyFill="1"/>
    <xf numFmtId="164" fontId="7" fillId="5" borderId="0" xfId="0" applyNumberFormat="1" applyFont="1" applyFill="1" applyAlignment="1">
      <alignment horizontal="center"/>
    </xf>
    <xf numFmtId="0" fontId="7" fillId="5" borderId="0" xfId="0" applyFont="1" applyFill="1" applyAlignment="1">
      <alignment horizontal="center"/>
    </xf>
    <xf numFmtId="166" fontId="7" fillId="5" borderId="0" xfId="0" applyNumberFormat="1" applyFont="1" applyFill="1" applyAlignment="1">
      <alignment horizontal="center"/>
    </xf>
    <xf numFmtId="165" fontId="7" fillId="5" borderId="0" xfId="0" applyNumberFormat="1" applyFont="1" applyFill="1"/>
    <xf numFmtId="0" fontId="13" fillId="5" borderId="0" xfId="0" applyFont="1" applyFill="1"/>
    <xf numFmtId="0" fontId="7" fillId="6" borderId="0" xfId="0" applyFont="1" applyFill="1"/>
    <xf numFmtId="164" fontId="7" fillId="6" borderId="0" xfId="0" applyNumberFormat="1" applyFont="1" applyFill="1"/>
    <xf numFmtId="0" fontId="2" fillId="6" borderId="0" xfId="0" applyFont="1" applyFill="1"/>
    <xf numFmtId="164" fontId="7" fillId="6" borderId="0" xfId="0" applyNumberFormat="1" applyFont="1" applyFill="1" applyAlignment="1">
      <alignment horizontal="center"/>
    </xf>
    <xf numFmtId="0" fontId="7" fillId="6" borderId="0" xfId="0" applyFont="1" applyFill="1" applyAlignment="1">
      <alignment horizontal="center"/>
    </xf>
    <xf numFmtId="165" fontId="7" fillId="6" borderId="0" xfId="0" applyNumberFormat="1" applyFont="1" applyFill="1"/>
    <xf numFmtId="165" fontId="7" fillId="6" borderId="0" xfId="0" applyNumberFormat="1" applyFont="1" applyFill="1" applyAlignment="1">
      <alignment horizontal="right"/>
    </xf>
    <xf numFmtId="164" fontId="11" fillId="4" borderId="0" xfId="0" applyNumberFormat="1" applyFont="1" applyFill="1"/>
    <xf numFmtId="0" fontId="12" fillId="4" borderId="0" xfId="0" applyFont="1" applyFill="1"/>
    <xf numFmtId="167" fontId="7" fillId="5" borderId="0" xfId="0" applyNumberFormat="1" applyFont="1" applyFill="1" applyBorder="1" applyAlignment="1">
      <alignment horizontal="center"/>
    </xf>
    <xf numFmtId="169" fontId="7" fillId="5" borderId="0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0" xfId="0" applyFill="1" applyBorder="1" applyAlignment="1">
      <alignment horizontal="left"/>
    </xf>
    <xf numFmtId="0" fontId="2" fillId="6" borderId="10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15" fillId="7" borderId="10" xfId="0" applyFont="1" applyFill="1" applyBorder="1" applyAlignment="1">
      <alignment horizontal="center"/>
    </xf>
    <xf numFmtId="168" fontId="0" fillId="2" borderId="10" xfId="1" applyNumberFormat="1" applyFont="1" applyFill="1" applyBorder="1" applyAlignment="1">
      <alignment horizontal="center"/>
    </xf>
    <xf numFmtId="0" fontId="15" fillId="7" borderId="10" xfId="0" applyFont="1" applyFill="1" applyBorder="1" applyAlignment="1">
      <alignment horizontal="left"/>
    </xf>
    <xf numFmtId="10" fontId="15" fillId="7" borderId="10" xfId="0" applyNumberFormat="1" applyFont="1" applyFill="1" applyBorder="1" applyAlignment="1">
      <alignment horizontal="center"/>
    </xf>
    <xf numFmtId="0" fontId="14" fillId="2" borderId="0" xfId="0" applyFont="1" applyFill="1" applyAlignment="1">
      <alignment horizontal="left"/>
    </xf>
    <xf numFmtId="0" fontId="2" fillId="6" borderId="11" xfId="0" applyFont="1" applyFill="1" applyBorder="1" applyAlignment="1">
      <alignment horizontal="center"/>
    </xf>
    <xf numFmtId="168" fontId="0" fillId="2" borderId="0" xfId="0" applyNumberFormat="1" applyFill="1"/>
    <xf numFmtId="168" fontId="15" fillId="7" borderId="10" xfId="0" applyNumberFormat="1" applyFont="1" applyFill="1" applyBorder="1" applyAlignment="1">
      <alignment horizontal="center"/>
    </xf>
    <xf numFmtId="1" fontId="15" fillId="7" borderId="10" xfId="0" applyNumberFormat="1" applyFont="1" applyFill="1" applyBorder="1" applyAlignment="1">
      <alignment horizontal="center"/>
    </xf>
    <xf numFmtId="2" fontId="15" fillId="7" borderId="10" xfId="0" applyNumberFormat="1" applyFont="1" applyFill="1" applyBorder="1" applyAlignment="1">
      <alignment horizontal="center"/>
    </xf>
    <xf numFmtId="3" fontId="0" fillId="2" borderId="10" xfId="1" applyNumberFormat="1" applyFont="1" applyFill="1" applyBorder="1" applyAlignment="1">
      <alignment horizontal="center"/>
    </xf>
    <xf numFmtId="168" fontId="0" fillId="2" borderId="0" xfId="0" applyNumberFormat="1" applyFill="1" applyAlignment="1">
      <alignment horizontal="center"/>
    </xf>
    <xf numFmtId="8" fontId="15" fillId="7" borderId="10" xfId="0" applyNumberFormat="1" applyFont="1" applyFill="1" applyBorder="1" applyAlignment="1">
      <alignment horizontal="center"/>
    </xf>
    <xf numFmtId="10" fontId="0" fillId="2" borderId="10" xfId="1" applyNumberFormat="1" applyFont="1" applyFill="1" applyBorder="1" applyAlignment="1">
      <alignment horizontal="center"/>
    </xf>
    <xf numFmtId="3" fontId="15" fillId="7" borderId="10" xfId="0" applyNumberFormat="1" applyFont="1" applyFill="1" applyBorder="1" applyAlignment="1">
      <alignment horizontal="center"/>
    </xf>
    <xf numFmtId="0" fontId="11" fillId="2" borderId="6" xfId="0" applyFont="1" applyFill="1" applyBorder="1" applyAlignment="1">
      <alignment vertical="justify"/>
    </xf>
    <xf numFmtId="0" fontId="12" fillId="2" borderId="6" xfId="0" applyFont="1" applyFill="1" applyBorder="1"/>
    <xf numFmtId="0" fontId="11" fillId="2" borderId="0" xfId="0" applyFont="1" applyFill="1"/>
    <xf numFmtId="0" fontId="7" fillId="5" borderId="0" xfId="0" applyFont="1" applyFill="1" applyAlignment="1">
      <alignment horizontal="center" vertical="top" wrapText="1"/>
    </xf>
    <xf numFmtId="0" fontId="2" fillId="6" borderId="11" xfId="0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5" fillId="7" borderId="11" xfId="0" applyFont="1" applyFill="1" applyBorder="1" applyAlignment="1">
      <alignment horizontal="left"/>
    </xf>
    <xf numFmtId="0" fontId="15" fillId="7" borderId="12" xfId="0" applyFont="1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12" xfId="0" applyFill="1" applyBorder="1" applyAlignment="1">
      <alignment horizontal="lef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C6C7F6"/>
      <color rgb="FF9B9DEF"/>
      <color rgb="FF5A46EC"/>
      <color rgb="FF2E17DB"/>
      <color rgb="FF140A5E"/>
      <color rgb="FF360086"/>
      <color rgb="FF6600FF"/>
      <color rgb="FF9933FF"/>
      <color rgb="FF8B67A9"/>
      <color rgb="FFC349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6"/>
  <sheetViews>
    <sheetView tabSelected="1" topLeftCell="E1" zoomScale="130" zoomScaleNormal="130" workbookViewId="0">
      <selection activeCell="N5" sqref="N5"/>
    </sheetView>
  </sheetViews>
  <sheetFormatPr baseColWidth="10" defaultRowHeight="15" x14ac:dyDescent="0.25"/>
  <cols>
    <col min="1" max="1" width="2.5703125" style="4" customWidth="1"/>
    <col min="2" max="2" width="29.7109375" style="4" customWidth="1"/>
    <col min="3" max="3" width="11.42578125" style="4"/>
    <col min="4" max="4" width="11.5703125" style="4" bestFit="1" customWidth="1"/>
    <col min="5" max="5" width="13.5703125" style="4" bestFit="1" customWidth="1"/>
    <col min="6" max="7" width="15.28515625" style="4" bestFit="1" customWidth="1"/>
    <col min="8" max="8" width="13.5703125" style="4" bestFit="1" customWidth="1"/>
    <col min="9" max="9" width="5.85546875" style="70" customWidth="1"/>
    <col min="10" max="10" width="11.42578125" style="4"/>
    <col min="11" max="11" width="15.140625" style="4" bestFit="1" customWidth="1"/>
    <col min="12" max="12" width="18.28515625" style="4" customWidth="1"/>
    <col min="13" max="13" width="16.85546875" style="4" bestFit="1" customWidth="1"/>
    <col min="14" max="16384" width="11.42578125" style="4"/>
  </cols>
  <sheetData>
    <row r="2" spans="2:13" ht="20.25" x14ac:dyDescent="0.3">
      <c r="B2" s="58" t="s">
        <v>0</v>
      </c>
      <c r="C2" s="1"/>
      <c r="D2" s="2"/>
      <c r="E2" s="3"/>
      <c r="F2" s="1"/>
      <c r="G2" s="1"/>
      <c r="I2" s="80" t="s">
        <v>60</v>
      </c>
    </row>
    <row r="3" spans="2:13" ht="18" x14ac:dyDescent="0.25">
      <c r="B3" s="20" t="s">
        <v>14</v>
      </c>
      <c r="C3" s="18"/>
      <c r="D3" s="21"/>
      <c r="E3" s="22"/>
      <c r="F3" s="23"/>
      <c r="G3" s="24"/>
      <c r="I3" s="74"/>
      <c r="J3" s="95" t="s">
        <v>34</v>
      </c>
      <c r="K3" s="96"/>
      <c r="L3" s="75" t="s">
        <v>35</v>
      </c>
      <c r="M3" s="74" t="s">
        <v>36</v>
      </c>
    </row>
    <row r="4" spans="2:13" x14ac:dyDescent="0.25">
      <c r="B4" s="8"/>
      <c r="C4" s="9"/>
      <c r="D4" s="91" t="s">
        <v>19</v>
      </c>
      <c r="E4" s="92"/>
      <c r="F4" s="92"/>
      <c r="G4" s="10" t="s">
        <v>1</v>
      </c>
      <c r="I4" s="72" t="s">
        <v>37</v>
      </c>
      <c r="J4" s="73" t="s">
        <v>23</v>
      </c>
      <c r="K4" s="73"/>
      <c r="L4" s="77">
        <v>667740000</v>
      </c>
      <c r="M4" s="72" t="s">
        <v>50</v>
      </c>
    </row>
    <row r="5" spans="2:13" x14ac:dyDescent="0.25">
      <c r="B5" s="8"/>
      <c r="C5" s="11"/>
      <c r="D5" s="92"/>
      <c r="E5" s="92"/>
      <c r="F5" s="92"/>
      <c r="G5" s="12" t="s">
        <v>22</v>
      </c>
      <c r="I5" s="76" t="s">
        <v>38</v>
      </c>
      <c r="J5" s="78" t="s">
        <v>51</v>
      </c>
      <c r="K5" s="78"/>
      <c r="L5" s="79">
        <v>0.3669860424716207</v>
      </c>
      <c r="M5" s="76" t="s">
        <v>52</v>
      </c>
    </row>
    <row r="6" spans="2:13" x14ac:dyDescent="0.25">
      <c r="B6" s="13" t="s">
        <v>2</v>
      </c>
      <c r="C6" s="14"/>
      <c r="D6" s="15"/>
      <c r="E6" s="15"/>
      <c r="F6" s="14"/>
      <c r="G6" s="14"/>
      <c r="I6" s="72" t="s">
        <v>39</v>
      </c>
      <c r="J6" s="73" t="s">
        <v>62</v>
      </c>
      <c r="K6" s="73"/>
      <c r="L6" s="77">
        <f>L4*L5</f>
        <v>245051260</v>
      </c>
      <c r="M6" s="72" t="s">
        <v>53</v>
      </c>
    </row>
    <row r="7" spans="2:13" x14ac:dyDescent="0.25">
      <c r="B7" s="35" t="s">
        <v>15</v>
      </c>
      <c r="C7" s="36" t="s">
        <v>1</v>
      </c>
      <c r="D7" s="37" t="s">
        <v>3</v>
      </c>
      <c r="E7" s="38" t="s">
        <v>4</v>
      </c>
      <c r="F7" s="39" t="s">
        <v>5</v>
      </c>
      <c r="G7" s="40" t="s">
        <v>6</v>
      </c>
      <c r="I7" s="76" t="s">
        <v>40</v>
      </c>
      <c r="J7" s="78" t="s">
        <v>24</v>
      </c>
      <c r="K7" s="78"/>
      <c r="L7" s="84">
        <v>20</v>
      </c>
      <c r="M7" s="76" t="s">
        <v>52</v>
      </c>
    </row>
    <row r="8" spans="2:13" x14ac:dyDescent="0.25">
      <c r="B8" s="41" t="s">
        <v>20</v>
      </c>
      <c r="C8" s="42" t="s">
        <v>21</v>
      </c>
      <c r="D8" s="43">
        <v>1</v>
      </c>
      <c r="E8" s="69">
        <v>2.9652259861622788E-8</v>
      </c>
      <c r="F8" s="44">
        <v>667740000</v>
      </c>
      <c r="G8" s="45">
        <f>F8*E8*D8</f>
        <v>19.8</v>
      </c>
      <c r="I8" s="72" t="s">
        <v>41</v>
      </c>
      <c r="J8" s="73" t="s">
        <v>25</v>
      </c>
      <c r="K8" s="73"/>
      <c r="L8" s="77">
        <f>L6/L7</f>
        <v>12252563</v>
      </c>
      <c r="M8" s="72" t="s">
        <v>70</v>
      </c>
    </row>
    <row r="9" spans="2:13" x14ac:dyDescent="0.25">
      <c r="B9" s="41"/>
      <c r="C9" s="42"/>
      <c r="D9" s="68"/>
      <c r="E9" s="68"/>
      <c r="F9" s="44"/>
      <c r="G9" s="45"/>
      <c r="I9" s="76" t="s">
        <v>42</v>
      </c>
      <c r="J9" s="78" t="s">
        <v>27</v>
      </c>
      <c r="K9" s="78"/>
      <c r="L9" s="84">
        <v>100</v>
      </c>
      <c r="M9" s="76" t="str">
        <f>M7</f>
        <v>Dato proyecto</v>
      </c>
    </row>
    <row r="10" spans="2:13" x14ac:dyDescent="0.25">
      <c r="B10" s="41"/>
      <c r="C10" s="42"/>
      <c r="D10" s="43"/>
      <c r="E10" s="43"/>
      <c r="F10" s="44"/>
      <c r="G10" s="45"/>
      <c r="I10" s="72" t="s">
        <v>43</v>
      </c>
      <c r="J10" s="73" t="s">
        <v>26</v>
      </c>
      <c r="K10" s="73"/>
      <c r="L10" s="77">
        <f>L6/L9</f>
        <v>2450512.6</v>
      </c>
      <c r="M10" s="72" t="s">
        <v>54</v>
      </c>
    </row>
    <row r="11" spans="2:13" x14ac:dyDescent="0.25">
      <c r="B11" s="46"/>
      <c r="C11" s="47"/>
      <c r="D11" s="48"/>
      <c r="E11" s="48"/>
      <c r="F11" s="49" t="s">
        <v>7</v>
      </c>
      <c r="G11" s="50">
        <f>SUM(G8:G10)</f>
        <v>19.8</v>
      </c>
      <c r="I11" s="76" t="s">
        <v>44</v>
      </c>
      <c r="J11" s="78" t="s">
        <v>28</v>
      </c>
      <c r="K11" s="78"/>
      <c r="L11" s="79">
        <v>0.25480905505240009</v>
      </c>
      <c r="M11" s="76" t="s">
        <v>52</v>
      </c>
    </row>
    <row r="12" spans="2:13" x14ac:dyDescent="0.25">
      <c r="B12" s="59" t="s">
        <v>8</v>
      </c>
      <c r="C12" s="59"/>
      <c r="D12" s="60"/>
      <c r="E12" s="60"/>
      <c r="F12" s="59"/>
      <c r="G12" s="59"/>
      <c r="I12" s="72" t="s">
        <v>45</v>
      </c>
      <c r="J12" s="73" t="s">
        <v>29</v>
      </c>
      <c r="K12" s="73"/>
      <c r="L12" s="77">
        <f>L10*L11</f>
        <v>624412.80000000016</v>
      </c>
      <c r="M12" s="72" t="s">
        <v>55</v>
      </c>
    </row>
    <row r="13" spans="2:13" x14ac:dyDescent="0.25">
      <c r="B13" s="61" t="s">
        <v>15</v>
      </c>
      <c r="C13" s="59" t="s">
        <v>1</v>
      </c>
      <c r="D13" s="60" t="s">
        <v>3</v>
      </c>
      <c r="E13" s="62" t="s">
        <v>4</v>
      </c>
      <c r="F13" s="63" t="s">
        <v>9</v>
      </c>
      <c r="G13" s="63" t="s">
        <v>6</v>
      </c>
      <c r="I13" s="76" t="s">
        <v>46</v>
      </c>
      <c r="J13" s="78" t="s">
        <v>30</v>
      </c>
      <c r="K13" s="78"/>
      <c r="L13" s="85">
        <v>1</v>
      </c>
      <c r="M13" s="76" t="s">
        <v>56</v>
      </c>
    </row>
    <row r="14" spans="2:13" x14ac:dyDescent="0.25">
      <c r="B14" s="59"/>
      <c r="C14" s="59"/>
      <c r="D14" s="62"/>
      <c r="E14" s="62"/>
      <c r="F14" s="64"/>
      <c r="G14" s="64"/>
      <c r="I14" s="72" t="s">
        <v>47</v>
      </c>
      <c r="J14" s="73" t="s">
        <v>31</v>
      </c>
      <c r="K14" s="73"/>
      <c r="L14" s="77">
        <v>86400</v>
      </c>
      <c r="M14" s="72" t="s">
        <v>56</v>
      </c>
    </row>
    <row r="15" spans="2:13" x14ac:dyDescent="0.25">
      <c r="B15" s="59"/>
      <c r="C15" s="59"/>
      <c r="D15" s="62"/>
      <c r="E15" s="62"/>
      <c r="F15" s="64"/>
      <c r="G15" s="64"/>
      <c r="I15" s="76" t="s">
        <v>48</v>
      </c>
      <c r="J15" s="98" t="s">
        <v>32</v>
      </c>
      <c r="K15" s="99"/>
      <c r="L15" s="85">
        <f>L14*L13/1000</f>
        <v>86.4</v>
      </c>
      <c r="M15" s="76" t="s">
        <v>57</v>
      </c>
    </row>
    <row r="16" spans="2:13" x14ac:dyDescent="0.25">
      <c r="B16" s="59"/>
      <c r="C16" s="59"/>
      <c r="D16" s="62"/>
      <c r="E16" s="62"/>
      <c r="F16" s="64"/>
      <c r="G16" s="64"/>
      <c r="I16" s="72" t="s">
        <v>49</v>
      </c>
      <c r="J16" s="100" t="s">
        <v>33</v>
      </c>
      <c r="K16" s="101"/>
      <c r="L16" s="86">
        <f>L15*365</f>
        <v>31536.000000000004</v>
      </c>
      <c r="M16" s="72" t="s">
        <v>58</v>
      </c>
    </row>
    <row r="17" spans="2:13" ht="17.25" x14ac:dyDescent="0.25">
      <c r="B17" s="59"/>
      <c r="C17" s="59"/>
      <c r="D17" s="62"/>
      <c r="E17" s="62"/>
      <c r="F17" s="64"/>
      <c r="G17" s="64"/>
      <c r="I17" s="76" t="s">
        <v>61</v>
      </c>
      <c r="J17" s="78" t="s">
        <v>63</v>
      </c>
      <c r="K17" s="78"/>
      <c r="L17" s="83">
        <f>L12/L16</f>
        <v>19.800000000000004</v>
      </c>
      <c r="M17" s="76" t="s">
        <v>59</v>
      </c>
    </row>
    <row r="18" spans="2:13" x14ac:dyDescent="0.25">
      <c r="B18" s="59"/>
      <c r="C18" s="64"/>
      <c r="D18" s="60"/>
      <c r="E18" s="60"/>
      <c r="F18" s="65" t="s">
        <v>10</v>
      </c>
      <c r="G18" s="64">
        <f>SUM(G14:G17)</f>
        <v>0</v>
      </c>
      <c r="J18" s="97"/>
      <c r="K18" s="97"/>
      <c r="L18" s="71"/>
    </row>
    <row r="19" spans="2:13" x14ac:dyDescent="0.25">
      <c r="B19" s="51" t="s">
        <v>16</v>
      </c>
      <c r="C19" s="51"/>
      <c r="D19" s="52"/>
      <c r="E19" s="52"/>
      <c r="F19" s="51"/>
      <c r="G19" s="51"/>
      <c r="J19" s="97"/>
      <c r="K19" s="97"/>
      <c r="L19" s="71"/>
    </row>
    <row r="20" spans="2:13" x14ac:dyDescent="0.25">
      <c r="B20" s="53" t="str">
        <f>B13</f>
        <v>Descripción</v>
      </c>
      <c r="C20" s="51" t="s">
        <v>1</v>
      </c>
      <c r="D20" s="52" t="s">
        <v>3</v>
      </c>
      <c r="E20" s="54" t="s">
        <v>4</v>
      </c>
      <c r="F20" s="55" t="s">
        <v>9</v>
      </c>
      <c r="G20" s="55" t="s">
        <v>6</v>
      </c>
      <c r="J20" s="97"/>
      <c r="K20" s="97"/>
      <c r="L20" s="87"/>
    </row>
    <row r="21" spans="2:13" ht="15" customHeight="1" x14ac:dyDescent="0.25">
      <c r="B21" s="94"/>
      <c r="C21" s="51"/>
      <c r="D21" s="56"/>
      <c r="E21" s="56"/>
      <c r="F21" s="57"/>
      <c r="G21" s="57"/>
      <c r="L21" s="82"/>
    </row>
    <row r="22" spans="2:13" x14ac:dyDescent="0.25">
      <c r="B22" s="94"/>
      <c r="C22" s="51"/>
      <c r="D22" s="54"/>
      <c r="E22" s="54"/>
      <c r="F22" s="57"/>
      <c r="G22" s="57"/>
    </row>
    <row r="23" spans="2:13" x14ac:dyDescent="0.25">
      <c r="B23" s="19"/>
      <c r="C23" s="14"/>
      <c r="D23" s="16"/>
      <c r="E23" s="16"/>
      <c r="F23" s="17"/>
      <c r="G23" s="17"/>
    </row>
    <row r="24" spans="2:13" x14ac:dyDescent="0.25">
      <c r="B24" s="25"/>
      <c r="C24" s="26"/>
      <c r="D24" s="27"/>
      <c r="E24" s="27"/>
      <c r="F24" s="28" t="s">
        <v>17</v>
      </c>
      <c r="G24" s="29">
        <f>SUM(G21:G23)</f>
        <v>0</v>
      </c>
    </row>
    <row r="25" spans="2:13" x14ac:dyDescent="0.25">
      <c r="B25" s="14"/>
      <c r="C25" s="14"/>
      <c r="D25" s="15"/>
      <c r="E25" s="15"/>
      <c r="F25" s="14"/>
      <c r="G25" s="14"/>
    </row>
    <row r="26" spans="2:13" x14ac:dyDescent="0.25">
      <c r="B26" s="93"/>
      <c r="C26" s="14"/>
      <c r="D26" s="66"/>
      <c r="E26" s="30"/>
      <c r="F26" s="31" t="s">
        <v>11</v>
      </c>
      <c r="G26" s="32">
        <f>G24+G18+G11</f>
        <v>19.8</v>
      </c>
    </row>
    <row r="27" spans="2:13" x14ac:dyDescent="0.25">
      <c r="B27" s="93"/>
      <c r="C27" s="14"/>
      <c r="D27" s="66"/>
      <c r="E27" s="33">
        <v>0</v>
      </c>
      <c r="F27" s="27" t="s">
        <v>12</v>
      </c>
      <c r="G27" s="29">
        <f>E27*G26</f>
        <v>0</v>
      </c>
    </row>
    <row r="28" spans="2:13" x14ac:dyDescent="0.25">
      <c r="B28" s="14"/>
      <c r="C28" s="14"/>
      <c r="D28" s="67"/>
      <c r="E28" s="34"/>
      <c r="F28" s="26" t="s">
        <v>13</v>
      </c>
      <c r="G28" s="29">
        <f>G27+G26</f>
        <v>19.8</v>
      </c>
    </row>
    <row r="29" spans="2:13" x14ac:dyDescent="0.25">
      <c r="B29" s="14"/>
      <c r="C29" s="14"/>
      <c r="D29" s="66"/>
      <c r="E29" s="27"/>
      <c r="F29" s="26"/>
      <c r="G29" s="29"/>
    </row>
    <row r="30" spans="2:13" x14ac:dyDescent="0.25">
      <c r="B30" s="14"/>
      <c r="C30" s="14"/>
      <c r="D30" s="66"/>
      <c r="E30" s="27"/>
      <c r="F30" s="28" t="s">
        <v>18</v>
      </c>
      <c r="G30" s="29">
        <f>G28</f>
        <v>19.8</v>
      </c>
    </row>
    <row r="31" spans="2:13" x14ac:dyDescent="0.25">
      <c r="B31" s="5"/>
      <c r="C31" s="5"/>
      <c r="D31" s="6"/>
      <c r="E31" s="6"/>
    </row>
    <row r="32" spans="2:13" x14ac:dyDescent="0.25">
      <c r="B32" s="5"/>
      <c r="C32" s="5"/>
      <c r="D32" s="6"/>
      <c r="E32" s="6"/>
      <c r="F32" s="5"/>
      <c r="G32" s="5"/>
    </row>
    <row r="33" spans="2:7" x14ac:dyDescent="0.25">
      <c r="B33" s="5"/>
      <c r="C33" s="5"/>
      <c r="D33" s="6"/>
      <c r="E33" s="6"/>
    </row>
    <row r="34" spans="2:7" x14ac:dyDescent="0.25">
      <c r="B34" s="5"/>
      <c r="C34" s="5"/>
      <c r="D34" s="6"/>
      <c r="E34" s="6"/>
      <c r="F34" s="5"/>
      <c r="G34" s="7"/>
    </row>
    <row r="35" spans="2:7" x14ac:dyDescent="0.25">
      <c r="B35" s="5"/>
      <c r="C35" s="5"/>
      <c r="D35" s="6"/>
      <c r="E35" s="6"/>
      <c r="F35" s="5"/>
      <c r="G35" s="7"/>
    </row>
    <row r="36" spans="2:7" x14ac:dyDescent="0.25">
      <c r="B36" s="5"/>
      <c r="C36" s="7"/>
      <c r="D36" s="6"/>
      <c r="E36" s="6"/>
    </row>
  </sheetData>
  <mergeCells count="9">
    <mergeCell ref="D4:F5"/>
    <mergeCell ref="B26:B27"/>
    <mergeCell ref="B21:B22"/>
    <mergeCell ref="J3:K3"/>
    <mergeCell ref="J19:K19"/>
    <mergeCell ref="J20:K20"/>
    <mergeCell ref="J15:K15"/>
    <mergeCell ref="J16:K16"/>
    <mergeCell ref="J18:K18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14"/>
  <sheetViews>
    <sheetView zoomScale="140" zoomScaleNormal="140" workbookViewId="0">
      <selection activeCell="E4" sqref="E4"/>
    </sheetView>
  </sheetViews>
  <sheetFormatPr baseColWidth="10" defaultRowHeight="15" x14ac:dyDescent="0.25"/>
  <cols>
    <col min="4" max="4" width="32.140625" bestFit="1" customWidth="1"/>
    <col min="5" max="5" width="22.140625" bestFit="1" customWidth="1"/>
    <col min="6" max="6" width="21.28515625" bestFit="1" customWidth="1"/>
  </cols>
  <sheetData>
    <row r="2" spans="3:6" x14ac:dyDescent="0.25">
      <c r="C2" s="80" t="s">
        <v>69</v>
      </c>
      <c r="D2" s="4"/>
      <c r="E2" s="4"/>
      <c r="F2" s="4"/>
    </row>
    <row r="3" spans="3:6" x14ac:dyDescent="0.25">
      <c r="C3" s="74"/>
      <c r="D3" s="81" t="s">
        <v>34</v>
      </c>
      <c r="E3" s="81" t="s">
        <v>35</v>
      </c>
      <c r="F3" s="74" t="s">
        <v>36</v>
      </c>
    </row>
    <row r="4" spans="3:6" x14ac:dyDescent="0.25">
      <c r="C4" s="72" t="s">
        <v>37</v>
      </c>
      <c r="D4" s="73" t="s">
        <v>23</v>
      </c>
      <c r="E4" s="77">
        <v>667740000</v>
      </c>
      <c r="F4" s="72" t="s">
        <v>50</v>
      </c>
    </row>
    <row r="5" spans="3:6" x14ac:dyDescent="0.25">
      <c r="C5" s="76" t="s">
        <v>38</v>
      </c>
      <c r="D5" s="78" t="s">
        <v>51</v>
      </c>
      <c r="E5" s="79">
        <v>0.3669860424716207</v>
      </c>
      <c r="F5" s="76" t="s">
        <v>52</v>
      </c>
    </row>
    <row r="6" spans="3:6" x14ac:dyDescent="0.25">
      <c r="C6" s="72" t="s">
        <v>39</v>
      </c>
      <c r="D6" s="73" t="s">
        <v>62</v>
      </c>
      <c r="E6" s="77">
        <f>E4*E5</f>
        <v>245051260</v>
      </c>
      <c r="F6" s="72" t="s">
        <v>53</v>
      </c>
    </row>
    <row r="7" spans="3:6" x14ac:dyDescent="0.25">
      <c r="C7" s="76" t="s">
        <v>40</v>
      </c>
      <c r="D7" s="78" t="s">
        <v>24</v>
      </c>
      <c r="E7" s="84">
        <v>20</v>
      </c>
      <c r="F7" s="76" t="s">
        <v>52</v>
      </c>
    </row>
    <row r="8" spans="3:6" x14ac:dyDescent="0.25">
      <c r="C8" s="72" t="s">
        <v>41</v>
      </c>
      <c r="D8" s="73" t="s">
        <v>25</v>
      </c>
      <c r="E8" s="77">
        <f>E6/E7</f>
        <v>12252563</v>
      </c>
      <c r="F8" s="72" t="s">
        <v>70</v>
      </c>
    </row>
    <row r="9" spans="3:6" x14ac:dyDescent="0.25">
      <c r="C9" s="76" t="s">
        <v>42</v>
      </c>
      <c r="D9" s="78" t="s">
        <v>65</v>
      </c>
      <c r="E9" s="90">
        <v>341878.18636363634</v>
      </c>
      <c r="F9" s="76" t="s">
        <v>71</v>
      </c>
    </row>
    <row r="10" spans="3:6" x14ac:dyDescent="0.25">
      <c r="C10" s="72" t="s">
        <v>43</v>
      </c>
      <c r="D10" s="73" t="s">
        <v>66</v>
      </c>
      <c r="E10" s="77">
        <v>19.8</v>
      </c>
      <c r="F10" s="72" t="s">
        <v>72</v>
      </c>
    </row>
    <row r="11" spans="3:6" x14ac:dyDescent="0.25">
      <c r="C11" s="76" t="s">
        <v>44</v>
      </c>
      <c r="D11" s="78" t="s">
        <v>64</v>
      </c>
      <c r="E11" s="88">
        <f>E10*E9</f>
        <v>6769188.0899999999</v>
      </c>
      <c r="F11" s="76" t="s">
        <v>73</v>
      </c>
    </row>
    <row r="12" spans="3:6" x14ac:dyDescent="0.25">
      <c r="C12" s="72" t="s">
        <v>45</v>
      </c>
      <c r="D12" s="73" t="s">
        <v>67</v>
      </c>
      <c r="E12" s="77">
        <f>E8-E11</f>
        <v>5483374.9100000001</v>
      </c>
      <c r="F12" s="72" t="s">
        <v>74</v>
      </c>
    </row>
    <row r="13" spans="3:6" x14ac:dyDescent="0.25">
      <c r="C13" s="76" t="s">
        <v>46</v>
      </c>
      <c r="D13" s="78" t="s">
        <v>68</v>
      </c>
      <c r="E13" s="88">
        <v>156667854.44</v>
      </c>
      <c r="F13" s="76" t="s">
        <v>75</v>
      </c>
    </row>
    <row r="14" spans="3:6" x14ac:dyDescent="0.25">
      <c r="C14" s="72" t="s">
        <v>47</v>
      </c>
      <c r="D14" s="73" t="s">
        <v>29</v>
      </c>
      <c r="E14" s="89">
        <f>E12/E13</f>
        <v>3.5000000029361482E-2</v>
      </c>
      <c r="F14" s="72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$19.80</vt:lpstr>
      <vt:lpstr>3.5%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Víctor Lara Ruiz</dc:creator>
  <cp:lastModifiedBy>Adrian</cp:lastModifiedBy>
  <dcterms:created xsi:type="dcterms:W3CDTF">2021-11-06T01:05:09Z</dcterms:created>
  <dcterms:modified xsi:type="dcterms:W3CDTF">2021-11-09T17:30:26Z</dcterms:modified>
</cp:coreProperties>
</file>