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E:\LEY Y DISPOSICIONES 2023\Entrega a Secretaria300922\Anexos Ley de Ingresos 2023\Protección Civil\"/>
    </mc:Choice>
  </mc:AlternateContent>
  <xr:revisionPtr revIDLastSave="0" documentId="13_ncr:1_{5DA487E4-445B-4107-AF79-C80ECDECB4B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X. Fact. juegos mecánicos" sheetId="7" r:id="rId1"/>
    <sheet name="X. Fact. medidas basicas seg." sheetId="11" r:id="rId2"/>
    <sheet name="XI. Evaluacion riesgos" sheetId="24" r:id="rId3"/>
    <sheet name="XII. Evaluacion simulacros" sheetId="19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29" i="19" l="1"/>
  <c r="L29" i="19" s="1"/>
  <c r="L30" i="19" s="1"/>
  <c r="G35" i="19" s="1"/>
  <c r="I29" i="19"/>
  <c r="H29" i="19"/>
  <c r="G29" i="19"/>
  <c r="F29" i="19"/>
  <c r="L25" i="19"/>
  <c r="G23" i="19"/>
  <c r="J23" i="19" s="1"/>
  <c r="L23" i="19" s="1"/>
  <c r="G22" i="19"/>
  <c r="H22" i="19" s="1"/>
  <c r="G21" i="19"/>
  <c r="I21" i="19" s="1"/>
  <c r="J21" i="19" s="1"/>
  <c r="L21" i="19" s="1"/>
  <c r="H20" i="19"/>
  <c r="G20" i="19"/>
  <c r="I20" i="19" s="1"/>
  <c r="G16" i="19"/>
  <c r="G15" i="19"/>
  <c r="G14" i="19"/>
  <c r="G13" i="19"/>
  <c r="G12" i="19"/>
  <c r="J28" i="24"/>
  <c r="L28" i="24" s="1"/>
  <c r="L29" i="24" s="1"/>
  <c r="G35" i="24" s="1"/>
  <c r="I28" i="24"/>
  <c r="H28" i="24"/>
  <c r="G28" i="24"/>
  <c r="F28" i="24"/>
  <c r="G22" i="24"/>
  <c r="H22" i="24" s="1"/>
  <c r="G21" i="24"/>
  <c r="H21" i="24" s="1"/>
  <c r="G20" i="24"/>
  <c r="I20" i="24" s="1"/>
  <c r="G16" i="24"/>
  <c r="G15" i="24"/>
  <c r="G14" i="24"/>
  <c r="G13" i="24"/>
  <c r="G12" i="24"/>
  <c r="I23" i="19" l="1"/>
  <c r="I22" i="19"/>
  <c r="J22" i="19" s="1"/>
  <c r="L22" i="19" s="1"/>
  <c r="H23" i="19"/>
  <c r="I21" i="24"/>
  <c r="J21" i="24" s="1"/>
  <c r="L21" i="24" s="1"/>
  <c r="L24" i="24"/>
  <c r="I22" i="24"/>
  <c r="G17" i="19"/>
  <c r="G33" i="19" s="1"/>
  <c r="L20" i="19"/>
  <c r="J20" i="19"/>
  <c r="H21" i="19"/>
  <c r="G17" i="24"/>
  <c r="G33" i="24" s="1"/>
  <c r="J20" i="24"/>
  <c r="L20" i="24"/>
  <c r="H20" i="24"/>
  <c r="J22" i="24"/>
  <c r="L22" i="24" s="1"/>
  <c r="J28" i="11"/>
  <c r="L28" i="11" s="1"/>
  <c r="L29" i="11" s="1"/>
  <c r="G35" i="11" s="1"/>
  <c r="I28" i="11"/>
  <c r="H28" i="11"/>
  <c r="G28" i="11"/>
  <c r="F28" i="11"/>
  <c r="L24" i="11"/>
  <c r="G22" i="11"/>
  <c r="J22" i="11" s="1"/>
  <c r="L22" i="11" s="1"/>
  <c r="G21" i="11"/>
  <c r="H21" i="11" s="1"/>
  <c r="G20" i="11"/>
  <c r="I20" i="11" s="1"/>
  <c r="G16" i="11"/>
  <c r="G15" i="11"/>
  <c r="G14" i="11"/>
  <c r="G13" i="11"/>
  <c r="G12" i="11"/>
  <c r="L26" i="19" l="1"/>
  <c r="G34" i="19" s="1"/>
  <c r="G36" i="19" s="1"/>
  <c r="F40" i="19" s="1"/>
  <c r="I21" i="11"/>
  <c r="J21" i="11" s="1"/>
  <c r="L21" i="11" s="1"/>
  <c r="H22" i="11"/>
  <c r="I22" i="11"/>
  <c r="L25" i="24"/>
  <c r="G34" i="24" s="1"/>
  <c r="G36" i="24" s="1"/>
  <c r="F40" i="24" s="1"/>
  <c r="G17" i="11"/>
  <c r="G33" i="11" s="1"/>
  <c r="J20" i="11"/>
  <c r="L20" i="11"/>
  <c r="H20" i="11"/>
  <c r="J28" i="7"/>
  <c r="L28" i="7" s="1"/>
  <c r="L29" i="7" s="1"/>
  <c r="G35" i="7" s="1"/>
  <c r="I28" i="7"/>
  <c r="H28" i="7"/>
  <c r="G28" i="7"/>
  <c r="F28" i="7"/>
  <c r="L24" i="7"/>
  <c r="G22" i="7"/>
  <c r="H22" i="7" s="1"/>
  <c r="G21" i="7"/>
  <c r="I21" i="7" s="1"/>
  <c r="J21" i="7" s="1"/>
  <c r="L21" i="7" s="1"/>
  <c r="G20" i="7"/>
  <c r="I20" i="7" s="1"/>
  <c r="G16" i="7"/>
  <c r="G15" i="7"/>
  <c r="G14" i="7"/>
  <c r="G13" i="7"/>
  <c r="G12" i="7"/>
  <c r="L25" i="11" l="1"/>
  <c r="G34" i="11" s="1"/>
  <c r="G36" i="11" s="1"/>
  <c r="F40" i="11" s="1"/>
  <c r="I22" i="7"/>
  <c r="H20" i="7"/>
  <c r="J22" i="7"/>
  <c r="L22" i="7" s="1"/>
  <c r="G17" i="7"/>
  <c r="G33" i="7" s="1"/>
  <c r="L20" i="7"/>
  <c r="J20" i="7"/>
  <c r="H21" i="7"/>
  <c r="L25" i="7" l="1"/>
  <c r="G34" i="7" s="1"/>
  <c r="G36" i="7" s="1"/>
  <c r="F40" i="7" s="1"/>
</calcChain>
</file>

<file path=xl/sharedStrings.xml><?xml version="1.0" encoding="utf-8"?>
<sst xmlns="http://schemas.openxmlformats.org/spreadsheetml/2006/main" count="259" uniqueCount="67">
  <si>
    <t>TESORERIA MUNICIPAL</t>
  </si>
  <si>
    <t>DIRECCIÓN DE INGRESOS</t>
  </si>
  <si>
    <t>TARJETA DE COSTOS POR SERVICIO</t>
  </si>
  <si>
    <t>ANÁLISIS DE PRECIOS UNITARIOS</t>
  </si>
  <si>
    <t>CONCEPTO:</t>
  </si>
  <si>
    <t>UNIDAD</t>
  </si>
  <si>
    <t>SERVICIO</t>
  </si>
  <si>
    <t>MATERIALES Y OTROS INSUMOS</t>
  </si>
  <si>
    <t>Unidad</t>
  </si>
  <si>
    <t>Cantidad</t>
  </si>
  <si>
    <t>Costo Unitario</t>
  </si>
  <si>
    <t>Importe  por servicio por unidad</t>
  </si>
  <si>
    <t>Papel</t>
  </si>
  <si>
    <t>Pieza</t>
  </si>
  <si>
    <t>Tinta toner</t>
  </si>
  <si>
    <t>Sello</t>
  </si>
  <si>
    <t>Tinta sello</t>
  </si>
  <si>
    <t>Copias (4 juegos de 5 hojas c/uno aprox.)</t>
  </si>
  <si>
    <t>SUMA:</t>
  </si>
  <si>
    <t>MANO DE OBRA</t>
  </si>
  <si>
    <t>Sueldo Mensual</t>
  </si>
  <si>
    <t>Sueldo diario</t>
  </si>
  <si>
    <t>Sueldo por hora</t>
  </si>
  <si>
    <t>Sueldo por minuto</t>
  </si>
  <si>
    <t>Total por empleado</t>
  </si>
  <si>
    <t>Personal requerido</t>
  </si>
  <si>
    <t>Total por elaboración e inspección</t>
  </si>
  <si>
    <t>Técnico especializado (Recepcionista)</t>
  </si>
  <si>
    <t>Minutos</t>
  </si>
  <si>
    <t>Técnico especializado (Inspector de programas)</t>
  </si>
  <si>
    <t>COMBUSTIBLE EQUIPO DE TRASPORTE</t>
  </si>
  <si>
    <t>Costo por litro</t>
  </si>
  <si>
    <t>Rendimiento Anual</t>
  </si>
  <si>
    <t>Rendimiento Mensual</t>
  </si>
  <si>
    <t>Rendimeinto diario</t>
  </si>
  <si>
    <t>Rendimiento por hora</t>
  </si>
  <si>
    <t>Rendimiento por minuto</t>
  </si>
  <si>
    <t>Minutos requeridos</t>
  </si>
  <si>
    <t>Total por inspección</t>
  </si>
  <si>
    <t>Combustible</t>
  </si>
  <si>
    <t>Litros</t>
  </si>
  <si>
    <t>Materiales y otros insumos</t>
  </si>
  <si>
    <t>Mano de obra</t>
  </si>
  <si>
    <t>Combustible equipo de trasporte</t>
  </si>
  <si>
    <t>Precio Unitario</t>
  </si>
  <si>
    <t>CONCEPTO</t>
  </si>
  <si>
    <t>TARIFA VIGENTE</t>
  </si>
  <si>
    <t>TARIFA PROPUESTA</t>
  </si>
  <si>
    <t>% INCREMENTO</t>
  </si>
  <si>
    <t>Profesional Administrativo B (revisión para autorización)</t>
  </si>
  <si>
    <t>Técnico especializado (Inspector de revisiones)</t>
  </si>
  <si>
    <t>y según los puntos del a revisar durante el transcurso del evento que se tengan que revisar en base a al desarrollo.</t>
  </si>
  <si>
    <t>Copias (3 juegos de 4 hojas c/uno aprox.)</t>
  </si>
  <si>
    <t>Factibilidades de operación en medidas basicas de seguridad para pequenos negocios</t>
  </si>
  <si>
    <t>NOTA: El recorrido y tiempo para realizar diversas  inspecciones en los inmuebles de los negocios son factores variables por el tiempo y distancia.</t>
  </si>
  <si>
    <t>Copias (3 juegos de 5 hojas c/uno aprox.)</t>
  </si>
  <si>
    <t>NOTA: El recorrido y tiempo para realizar diversas  inspecciones de riesgos en inmuebles particulares    son factores variables , por tiempo y distancia.</t>
  </si>
  <si>
    <t>Técnico especializado (Capacitador)</t>
  </si>
  <si>
    <t>Evaluacion de simulacros</t>
  </si>
  <si>
    <t>NOTA: El recorrido y tiempo para realizar evaluacion de simulacros  son factores variables , dependiendo de la distancia.</t>
  </si>
  <si>
    <t>Factibilidad de operación en medidas de seguridad  por  juego mecanico diario</t>
  </si>
  <si>
    <t>Promedio anual de Factibilidades para operación  en medidas de seguridad por  juegos mecánicos diario 250</t>
  </si>
  <si>
    <r>
      <rPr>
        <b/>
        <sz val="10"/>
        <color theme="1"/>
        <rFont val="Calibri"/>
        <family val="2"/>
        <scheme val="minor"/>
      </rPr>
      <t>NOTA</t>
    </r>
    <r>
      <rPr>
        <sz val="10"/>
        <color theme="1"/>
        <rFont val="Calibri"/>
        <family val="2"/>
        <scheme val="minor"/>
      </rPr>
      <t>: El recorrido y tiempo para realizar diversas  verificaciones a juegos mecanicos en festividades  son factores variables , por tiempo y dias de operatividad.</t>
    </r>
  </si>
  <si>
    <t xml:space="preserve">Evaluación de riesgos varios a particulares dentro del  inmueble de su propiedad </t>
  </si>
  <si>
    <t>Evaluacion de simulacros, con expedición de constancia   120</t>
  </si>
  <si>
    <t>Evaluacion de riesgos varios a particulares dentro del  inmueble de su propiedad 300</t>
  </si>
  <si>
    <t>Promedio anual de Factibilidades de operación en medidas basicas de seguridad para pequeños inmuebles 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</si>
</sst>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65"/>
        <bgColor auto="1"/>
      </patternFill>
    </fill>
    <fill>
      <patternFill patternType="solid">
        <fgColor indexed="65"/>
        <bgColor theme="0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theme="1" tint="0.24994659260841701"/>
      </patternFill>
    </fill>
    <fill>
      <patternFill patternType="solid">
        <fgColor theme="4" tint="0.59999389629810485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0" fillId="3" borderId="0" xfId="0" applyFill="1"/>
    <xf numFmtId="0" fontId="0" fillId="4" borderId="0" xfId="0" applyFill="1"/>
    <xf numFmtId="0" fontId="2" fillId="2" borderId="6" xfId="0" applyFont="1" applyFill="1" applyBorder="1"/>
    <xf numFmtId="0" fontId="2" fillId="2" borderId="7" xfId="0" applyFont="1" applyFill="1" applyBorder="1"/>
    <xf numFmtId="0" fontId="2" fillId="2" borderId="8" xfId="0" applyFont="1" applyFill="1" applyBorder="1"/>
    <xf numFmtId="0" fontId="2" fillId="2" borderId="4" xfId="0" applyFont="1" applyFill="1" applyBorder="1"/>
    <xf numFmtId="0" fontId="2" fillId="2" borderId="0" xfId="0" applyFont="1" applyFill="1"/>
    <xf numFmtId="0" fontId="2" fillId="2" borderId="5" xfId="0" applyFont="1" applyFill="1" applyBorder="1"/>
    <xf numFmtId="0" fontId="2" fillId="2" borderId="16" xfId="0" applyFont="1" applyFill="1" applyBorder="1"/>
    <xf numFmtId="0" fontId="1" fillId="2" borderId="4" xfId="0" applyFont="1" applyFill="1" applyBorder="1"/>
    <xf numFmtId="0" fontId="1" fillId="2" borderId="0" xfId="0" applyFont="1" applyFill="1"/>
    <xf numFmtId="0" fontId="2" fillId="2" borderId="0" xfId="0" applyFont="1" applyFill="1" applyAlignment="1">
      <alignment vertical="center"/>
    </xf>
    <xf numFmtId="0" fontId="2" fillId="2" borderId="5" xfId="0" applyFont="1" applyFill="1" applyBorder="1" applyAlignment="1">
      <alignment vertical="center"/>
    </xf>
    <xf numFmtId="0" fontId="2" fillId="2" borderId="18" xfId="0" applyFont="1" applyFill="1" applyBorder="1" applyAlignment="1">
      <alignment horizontal="center"/>
    </xf>
    <xf numFmtId="164" fontId="2" fillId="2" borderId="18" xfId="0" applyNumberFormat="1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164" fontId="2" fillId="2" borderId="13" xfId="0" applyNumberFormat="1" applyFont="1" applyFill="1" applyBorder="1" applyAlignment="1">
      <alignment horizontal="center"/>
    </xf>
    <xf numFmtId="0" fontId="2" fillId="5" borderId="18" xfId="0" applyFont="1" applyFill="1" applyBorder="1" applyAlignment="1">
      <alignment horizontal="center" vertical="center"/>
    </xf>
    <xf numFmtId="164" fontId="2" fillId="2" borderId="18" xfId="0" applyNumberFormat="1" applyFont="1" applyFill="1" applyBorder="1" applyAlignment="1">
      <alignment horizontal="center" vertical="center"/>
    </xf>
    <xf numFmtId="0" fontId="2" fillId="5" borderId="18" xfId="0" applyFont="1" applyFill="1" applyBorder="1" applyAlignment="1">
      <alignment horizontal="center" vertical="center" wrapText="1"/>
    </xf>
    <xf numFmtId="164" fontId="2" fillId="5" borderId="23" xfId="0" applyNumberFormat="1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/>
    </xf>
    <xf numFmtId="164" fontId="2" fillId="2" borderId="13" xfId="0" applyNumberFormat="1" applyFont="1" applyFill="1" applyBorder="1" applyAlignment="1">
      <alignment horizontal="center" vertical="center"/>
    </xf>
    <xf numFmtId="164" fontId="2" fillId="2" borderId="22" xfId="0" applyNumberFormat="1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164" fontId="2" fillId="2" borderId="13" xfId="0" applyNumberFormat="1" applyFont="1" applyFill="1" applyBorder="1" applyAlignment="1">
      <alignment horizontal="center" vertical="center"/>
    </xf>
    <xf numFmtId="164" fontId="2" fillId="2" borderId="22" xfId="0" applyNumberFormat="1" applyFont="1" applyFill="1" applyBorder="1" applyAlignment="1">
      <alignment horizontal="center" vertical="center"/>
    </xf>
    <xf numFmtId="164" fontId="2" fillId="2" borderId="13" xfId="0" applyNumberFormat="1" applyFont="1" applyFill="1" applyBorder="1" applyAlignment="1">
      <alignment vertical="center"/>
    </xf>
    <xf numFmtId="164" fontId="2" fillId="2" borderId="0" xfId="0" applyNumberFormat="1" applyFont="1" applyFill="1" applyAlignment="1">
      <alignment vertical="center"/>
    </xf>
    <xf numFmtId="0" fontId="2" fillId="2" borderId="25" xfId="0" applyFont="1" applyFill="1" applyBorder="1" applyAlignment="1">
      <alignment horizontal="center"/>
    </xf>
    <xf numFmtId="164" fontId="2" fillId="2" borderId="26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5" xfId="0" applyFont="1" applyFill="1" applyBorder="1" applyAlignment="1">
      <alignment horizontal="center"/>
    </xf>
    <xf numFmtId="164" fontId="2" fillId="2" borderId="22" xfId="0" applyNumberFormat="1" applyFont="1" applyFill="1" applyBorder="1" applyAlignment="1">
      <alignment horizontal="center" vertical="center"/>
    </xf>
    <xf numFmtId="164" fontId="2" fillId="2" borderId="13" xfId="0" applyNumberFormat="1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5" borderId="31" xfId="0" applyFont="1" applyFill="1" applyBorder="1" applyAlignment="1">
      <alignment horizontal="left" vertical="center"/>
    </xf>
    <xf numFmtId="0" fontId="2" fillId="5" borderId="32" xfId="0" applyFont="1" applyFill="1" applyBorder="1" applyAlignment="1">
      <alignment horizontal="left" vertical="center"/>
    </xf>
    <xf numFmtId="0" fontId="2" fillId="5" borderId="33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0" fillId="3" borderId="0" xfId="0" applyFill="1" applyAlignment="1">
      <alignment vertical="center"/>
    </xf>
    <xf numFmtId="0" fontId="0" fillId="4" borderId="0" xfId="0" applyFill="1" applyAlignment="1">
      <alignment vertical="center"/>
    </xf>
    <xf numFmtId="0" fontId="1" fillId="7" borderId="13" xfId="0" applyFont="1" applyFill="1" applyBorder="1" applyAlignment="1">
      <alignment horizontal="left" vertical="center"/>
    </xf>
    <xf numFmtId="0" fontId="1" fillId="7" borderId="9" xfId="0" applyFont="1" applyFill="1" applyBorder="1" applyAlignment="1">
      <alignment horizontal="left" vertical="center"/>
    </xf>
    <xf numFmtId="0" fontId="1" fillId="7" borderId="13" xfId="0" applyFont="1" applyFill="1" applyBorder="1" applyAlignment="1">
      <alignment horizontal="center" vertical="center"/>
    </xf>
    <xf numFmtId="0" fontId="1" fillId="7" borderId="13" xfId="0" applyFont="1" applyFill="1" applyBorder="1" applyAlignment="1">
      <alignment horizontal="center" vertical="center" wrapText="1"/>
    </xf>
    <xf numFmtId="0" fontId="1" fillId="7" borderId="20" xfId="0" applyFont="1" applyFill="1" applyBorder="1"/>
    <xf numFmtId="164" fontId="1" fillId="7" borderId="21" xfId="0" applyNumberFormat="1" applyFont="1" applyFill="1" applyBorder="1" applyAlignment="1">
      <alignment horizontal="center"/>
    </xf>
    <xf numFmtId="0" fontId="1" fillId="7" borderId="22" xfId="0" applyFont="1" applyFill="1" applyBorder="1" applyAlignment="1">
      <alignment horizontal="center" vertical="center" wrapText="1"/>
    </xf>
    <xf numFmtId="0" fontId="1" fillId="7" borderId="27" xfId="0" applyFont="1" applyFill="1" applyBorder="1"/>
    <xf numFmtId="164" fontId="1" fillId="7" borderId="28" xfId="0" applyNumberFormat="1" applyFont="1" applyFill="1" applyBorder="1" applyAlignment="1">
      <alignment horizontal="center"/>
    </xf>
    <xf numFmtId="0" fontId="1" fillId="7" borderId="29" xfId="0" applyFont="1" applyFill="1" applyBorder="1"/>
    <xf numFmtId="164" fontId="1" fillId="7" borderId="30" xfId="0" applyNumberFormat="1" applyFont="1" applyFill="1" applyBorder="1" applyAlignment="1">
      <alignment horizontal="center"/>
    </xf>
    <xf numFmtId="164" fontId="2" fillId="7" borderId="13" xfId="0" applyNumberFormat="1" applyFont="1" applyFill="1" applyBorder="1"/>
    <xf numFmtId="164" fontId="1" fillId="7" borderId="13" xfId="0" applyNumberFormat="1" applyFont="1" applyFill="1" applyBorder="1"/>
    <xf numFmtId="0" fontId="1" fillId="7" borderId="13" xfId="0" applyFont="1" applyFill="1" applyBorder="1"/>
    <xf numFmtId="9" fontId="1" fillId="5" borderId="13" xfId="0" applyNumberFormat="1" applyFont="1" applyFill="1" applyBorder="1" applyAlignment="1">
      <alignment horizontal="center"/>
    </xf>
    <xf numFmtId="9" fontId="1" fillId="5" borderId="13" xfId="0" applyNumberFormat="1" applyFont="1" applyFill="1" applyBorder="1" applyAlignment="1">
      <alignment horizontal="center" vertical="center"/>
    </xf>
    <xf numFmtId="0" fontId="1" fillId="5" borderId="9" xfId="0" applyFont="1" applyFill="1" applyBorder="1" applyAlignment="1">
      <alignment horizontal="left" wrapText="1"/>
    </xf>
    <xf numFmtId="0" fontId="1" fillId="5" borderId="13" xfId="0" applyFont="1" applyFill="1" applyBorder="1" applyAlignment="1">
      <alignment horizontal="left" wrapText="1"/>
    </xf>
    <xf numFmtId="164" fontId="1" fillId="5" borderId="13" xfId="0" applyNumberFormat="1" applyFont="1" applyFill="1" applyBorder="1" applyAlignment="1">
      <alignment horizontal="center"/>
    </xf>
    <xf numFmtId="0" fontId="1" fillId="5" borderId="13" xfId="0" applyFont="1" applyFill="1" applyBorder="1" applyAlignment="1">
      <alignment horizontal="center"/>
    </xf>
    <xf numFmtId="0" fontId="1" fillId="7" borderId="13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right"/>
    </xf>
    <xf numFmtId="0" fontId="1" fillId="7" borderId="11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right"/>
    </xf>
    <xf numFmtId="0" fontId="1" fillId="7" borderId="9" xfId="0" applyFont="1" applyFill="1" applyBorder="1" applyAlignment="1">
      <alignment horizontal="center"/>
    </xf>
    <xf numFmtId="0" fontId="1" fillId="7" borderId="13" xfId="0" applyFont="1" applyFill="1" applyBorder="1" applyAlignment="1">
      <alignment horizontal="center"/>
    </xf>
    <xf numFmtId="164" fontId="2" fillId="2" borderId="22" xfId="0" applyNumberFormat="1" applyFont="1" applyFill="1" applyBorder="1" applyAlignment="1">
      <alignment horizontal="center" vertical="center"/>
    </xf>
    <xf numFmtId="164" fontId="2" fillId="2" borderId="26" xfId="0" applyNumberFormat="1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left" wrapText="1"/>
    </xf>
    <xf numFmtId="0" fontId="2" fillId="2" borderId="11" xfId="0" applyFont="1" applyFill="1" applyBorder="1" applyAlignment="1">
      <alignment horizontal="left" wrapText="1"/>
    </xf>
    <xf numFmtId="0" fontId="2" fillId="2" borderId="12" xfId="0" applyFont="1" applyFill="1" applyBorder="1" applyAlignment="1">
      <alignment horizontal="left" wrapText="1"/>
    </xf>
    <xf numFmtId="0" fontId="1" fillId="7" borderId="9" xfId="0" applyFont="1" applyFill="1" applyBorder="1" applyAlignment="1">
      <alignment horizontal="center" vertical="center"/>
    </xf>
    <xf numFmtId="0" fontId="1" fillId="7" borderId="13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left"/>
    </xf>
    <xf numFmtId="0" fontId="2" fillId="2" borderId="13" xfId="0" applyFont="1" applyFill="1" applyBorder="1" applyAlignment="1">
      <alignment horizontal="left"/>
    </xf>
    <xf numFmtId="164" fontId="2" fillId="2" borderId="13" xfId="0" applyNumberFormat="1" applyFont="1" applyFill="1" applyBorder="1" applyAlignment="1">
      <alignment horizontal="center" vertical="center"/>
    </xf>
    <xf numFmtId="164" fontId="2" fillId="2" borderId="25" xfId="0" applyNumberFormat="1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5" borderId="17" xfId="0" applyFont="1" applyFill="1" applyBorder="1" applyAlignment="1">
      <alignment horizontal="left" vertical="center"/>
    </xf>
    <xf numFmtId="0" fontId="2" fillId="5" borderId="18" xfId="0" applyFont="1" applyFill="1" applyBorder="1" applyAlignment="1">
      <alignment horizontal="left" vertical="center"/>
    </xf>
    <xf numFmtId="0" fontId="2" fillId="2" borderId="19" xfId="0" applyFont="1" applyFill="1" applyBorder="1" applyAlignment="1">
      <alignment horizontal="left"/>
    </xf>
    <xf numFmtId="0" fontId="2" fillId="2" borderId="11" xfId="0" applyFont="1" applyFill="1" applyBorder="1" applyAlignment="1">
      <alignment horizontal="left"/>
    </xf>
    <xf numFmtId="0" fontId="2" fillId="2" borderId="12" xfId="0" applyFont="1" applyFill="1" applyBorder="1" applyAlignment="1">
      <alignment horizontal="left"/>
    </xf>
    <xf numFmtId="0" fontId="2" fillId="2" borderId="9" xfId="0" applyFont="1" applyFill="1" applyBorder="1" applyAlignment="1">
      <alignment horizontal="left" wrapText="1"/>
    </xf>
    <xf numFmtId="0" fontId="2" fillId="2" borderId="13" xfId="0" applyFont="1" applyFill="1" applyBorder="1" applyAlignment="1">
      <alignment horizontal="left" wrapText="1"/>
    </xf>
    <xf numFmtId="0" fontId="2" fillId="2" borderId="24" xfId="0" applyFont="1" applyFill="1" applyBorder="1" applyAlignment="1">
      <alignment horizontal="left" wrapText="1"/>
    </xf>
    <xf numFmtId="0" fontId="2" fillId="2" borderId="25" xfId="0" applyFont="1" applyFill="1" applyBorder="1" applyAlignment="1">
      <alignment horizontal="left" wrapText="1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2" fillId="7" borderId="10" xfId="0" applyFont="1" applyFill="1" applyBorder="1" applyAlignment="1">
      <alignment horizontal="left" vertical="center"/>
    </xf>
    <xf numFmtId="0" fontId="2" fillId="7" borderId="11" xfId="0" applyFont="1" applyFill="1" applyBorder="1" applyAlignment="1">
      <alignment horizontal="left" vertical="center"/>
    </xf>
    <xf numFmtId="0" fontId="2" fillId="7" borderId="12" xfId="0" applyFont="1" applyFill="1" applyBorder="1" applyAlignment="1">
      <alignment horizontal="left" vertical="center"/>
    </xf>
    <xf numFmtId="0" fontId="2" fillId="2" borderId="14" xfId="0" applyFont="1" applyFill="1" applyBorder="1" applyAlignment="1">
      <alignment horizontal="left"/>
    </xf>
    <xf numFmtId="0" fontId="2" fillId="2" borderId="15" xfId="0" applyFont="1" applyFill="1" applyBorder="1" applyAlignment="1">
      <alignment horizontal="left"/>
    </xf>
    <xf numFmtId="0" fontId="2" fillId="2" borderId="17" xfId="0" applyFont="1" applyFill="1" applyBorder="1" applyAlignment="1">
      <alignment horizontal="left"/>
    </xf>
    <xf numFmtId="0" fontId="2" fillId="2" borderId="18" xfId="0" applyFont="1" applyFill="1" applyBorder="1" applyAlignment="1">
      <alignment horizontal="left"/>
    </xf>
    <xf numFmtId="0" fontId="1" fillId="5" borderId="19" xfId="0" applyFont="1" applyFill="1" applyBorder="1" applyAlignment="1">
      <alignment horizontal="left" wrapText="1"/>
    </xf>
    <xf numFmtId="0" fontId="1" fillId="5" borderId="11" xfId="0" applyFont="1" applyFill="1" applyBorder="1" applyAlignment="1">
      <alignment horizontal="left" wrapText="1"/>
    </xf>
    <xf numFmtId="0" fontId="1" fillId="5" borderId="12" xfId="0" applyFont="1" applyFill="1" applyBorder="1" applyAlignment="1">
      <alignment horizontal="left" wrapText="1"/>
    </xf>
    <xf numFmtId="0" fontId="1" fillId="5" borderId="9" xfId="0" applyFont="1" applyFill="1" applyBorder="1" applyAlignment="1">
      <alignment horizontal="center" vertical="center" wrapText="1"/>
    </xf>
    <xf numFmtId="0" fontId="1" fillId="5" borderId="13" xfId="0" applyFont="1" applyFill="1" applyBorder="1" applyAlignment="1">
      <alignment horizontal="center" vertical="center" wrapText="1"/>
    </xf>
    <xf numFmtId="164" fontId="1" fillId="5" borderId="13" xfId="0" applyNumberFormat="1" applyFont="1" applyFill="1" applyBorder="1" applyAlignment="1">
      <alignment horizontal="center" vertical="center"/>
    </xf>
    <xf numFmtId="0" fontId="1" fillId="5" borderId="1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342900</xdr:colOff>
      <xdr:row>0</xdr:row>
      <xdr:rowOff>0</xdr:rowOff>
    </xdr:from>
    <xdr:to>
      <xdr:col>2</xdr:col>
      <xdr:colOff>371475</xdr:colOff>
      <xdr:row>4</xdr:row>
      <xdr:rowOff>35964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4175187-B70D-48FA-A6EF-48B07834D5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4900" y="0"/>
          <a:ext cx="790575" cy="7979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342900</xdr:colOff>
      <xdr:row>0</xdr:row>
      <xdr:rowOff>0</xdr:rowOff>
    </xdr:from>
    <xdr:to>
      <xdr:col>2</xdr:col>
      <xdr:colOff>371475</xdr:colOff>
      <xdr:row>4</xdr:row>
      <xdr:rowOff>35964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D13E00DB-AD5E-4474-9CB6-1CE506F0A0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4900" y="0"/>
          <a:ext cx="790575" cy="7979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342900</xdr:colOff>
      <xdr:row>0</xdr:row>
      <xdr:rowOff>0</xdr:rowOff>
    </xdr:from>
    <xdr:to>
      <xdr:col>2</xdr:col>
      <xdr:colOff>371475</xdr:colOff>
      <xdr:row>4</xdr:row>
      <xdr:rowOff>35964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73E2035-86EB-4A83-B09D-3EFF286E4F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4900" y="0"/>
          <a:ext cx="790575" cy="7979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342900</xdr:colOff>
      <xdr:row>0</xdr:row>
      <xdr:rowOff>0</xdr:rowOff>
    </xdr:from>
    <xdr:to>
      <xdr:col>2</xdr:col>
      <xdr:colOff>371475</xdr:colOff>
      <xdr:row>4</xdr:row>
      <xdr:rowOff>35964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1C9C044-2EBF-45ED-B851-39D41B5BE8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4900" y="0"/>
          <a:ext cx="790575" cy="7979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342900</xdr:colOff>
      <xdr:row>0</xdr:row>
      <xdr:rowOff>0</xdr:rowOff>
    </xdr:from>
    <xdr:to>
      <xdr:col>2</xdr:col>
      <xdr:colOff>371475</xdr:colOff>
      <xdr:row>4</xdr:row>
      <xdr:rowOff>35964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0F37C91-3837-444F-AA90-1E30F032D9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4900" y="0"/>
          <a:ext cx="790575" cy="7979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342900</xdr:colOff>
      <xdr:row>0</xdr:row>
      <xdr:rowOff>0</xdr:rowOff>
    </xdr:from>
    <xdr:to>
      <xdr:col>2</xdr:col>
      <xdr:colOff>371475</xdr:colOff>
      <xdr:row>4</xdr:row>
      <xdr:rowOff>35964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F41A7FD-5A6C-4CBB-90CC-06302EE4F6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4900" y="0"/>
          <a:ext cx="790575" cy="7979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342900</xdr:colOff>
      <xdr:row>0</xdr:row>
      <xdr:rowOff>0</xdr:rowOff>
    </xdr:from>
    <xdr:to>
      <xdr:col>2</xdr:col>
      <xdr:colOff>371475</xdr:colOff>
      <xdr:row>4</xdr:row>
      <xdr:rowOff>35964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FB17BB5-A612-45A7-B288-AE2107FC8F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4900" y="0"/>
          <a:ext cx="790575" cy="7979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342900</xdr:colOff>
      <xdr:row>0</xdr:row>
      <xdr:rowOff>0</xdr:rowOff>
    </xdr:from>
    <xdr:to>
      <xdr:col>2</xdr:col>
      <xdr:colOff>371475</xdr:colOff>
      <xdr:row>4</xdr:row>
      <xdr:rowOff>35964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32D6EB2-C231-4658-B1AE-744B1FB652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4900" y="0"/>
          <a:ext cx="790575" cy="7979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45"/>
  <sheetViews>
    <sheetView tabSelected="1" workbookViewId="0">
      <selection activeCell="K11" sqref="K11"/>
    </sheetView>
  </sheetViews>
  <sheetFormatPr baseColWidth="10" defaultRowHeight="15" x14ac:dyDescent="0.25"/>
  <cols>
    <col min="1" max="1" width="11.42578125" style="6"/>
    <col min="2" max="2" width="11.42578125" style="7"/>
    <col min="3" max="3" width="18.5703125" style="7" customWidth="1"/>
    <col min="4" max="4" width="11.42578125" style="7"/>
    <col min="5" max="6" width="12.85546875" style="7" customWidth="1"/>
    <col min="7" max="7" width="13.140625" style="7" customWidth="1"/>
    <col min="8" max="8" width="12.7109375" style="7" customWidth="1"/>
    <col min="9" max="12" width="11.42578125" style="7"/>
    <col min="13" max="13" width="11.42578125" style="1"/>
    <col min="14" max="16384" width="11.42578125" style="2"/>
  </cols>
  <sheetData>
    <row r="1" spans="1:12" x14ac:dyDescent="0.25">
      <c r="A1" s="92" t="s">
        <v>0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4"/>
    </row>
    <row r="2" spans="1:12" x14ac:dyDescent="0.25">
      <c r="A2" s="95" t="s">
        <v>1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7"/>
    </row>
    <row r="3" spans="1:12" x14ac:dyDescent="0.25">
      <c r="A3" s="95" t="s">
        <v>2</v>
      </c>
      <c r="B3" s="96"/>
      <c r="C3" s="96"/>
      <c r="D3" s="96"/>
      <c r="E3" s="96"/>
      <c r="F3" s="96"/>
      <c r="G3" s="96"/>
      <c r="H3" s="96"/>
      <c r="I3" s="96"/>
      <c r="J3" s="96"/>
      <c r="K3" s="96"/>
      <c r="L3" s="97"/>
    </row>
    <row r="4" spans="1:12" x14ac:dyDescent="0.25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5"/>
    </row>
    <row r="5" spans="1:12" x14ac:dyDescent="0.25">
      <c r="A5" s="98" t="s">
        <v>3</v>
      </c>
      <c r="B5" s="99"/>
      <c r="C5" s="99"/>
      <c r="D5" s="99"/>
      <c r="E5" s="99"/>
      <c r="F5" s="99"/>
      <c r="G5" s="99"/>
      <c r="H5" s="99"/>
      <c r="I5" s="99"/>
      <c r="J5" s="99"/>
      <c r="K5" s="99"/>
      <c r="L5" s="100"/>
    </row>
    <row r="6" spans="1:12" x14ac:dyDescent="0.25">
      <c r="L6" s="8"/>
    </row>
    <row r="7" spans="1:12" x14ac:dyDescent="0.25">
      <c r="A7" s="45" t="s">
        <v>4</v>
      </c>
      <c r="B7" s="101"/>
      <c r="C7" s="102"/>
      <c r="D7" s="102"/>
      <c r="E7" s="102"/>
      <c r="F7" s="103"/>
      <c r="G7" s="44" t="s">
        <v>5</v>
      </c>
      <c r="L7" s="8"/>
    </row>
    <row r="8" spans="1:12" x14ac:dyDescent="0.25">
      <c r="A8" s="104"/>
      <c r="B8" s="105"/>
      <c r="C8" s="105"/>
      <c r="G8" s="9" t="s">
        <v>6</v>
      </c>
      <c r="L8" s="8"/>
    </row>
    <row r="9" spans="1:12" x14ac:dyDescent="0.25">
      <c r="A9" s="10" t="s">
        <v>61</v>
      </c>
      <c r="B9" s="11"/>
      <c r="C9" s="11"/>
      <c r="D9" s="11"/>
      <c r="H9"/>
      <c r="L9" s="8"/>
    </row>
    <row r="10" spans="1:12" x14ac:dyDescent="0.25">
      <c r="A10" s="10"/>
      <c r="B10" s="11"/>
      <c r="C10" s="11"/>
      <c r="D10" s="11"/>
      <c r="L10" s="8"/>
    </row>
    <row r="11" spans="1:12" ht="38.25" x14ac:dyDescent="0.25">
      <c r="A11" s="75" t="s">
        <v>7</v>
      </c>
      <c r="B11" s="76"/>
      <c r="C11" s="76"/>
      <c r="D11" s="46" t="s">
        <v>8</v>
      </c>
      <c r="E11" s="46" t="s">
        <v>9</v>
      </c>
      <c r="F11" s="46" t="s">
        <v>10</v>
      </c>
      <c r="G11" s="47" t="s">
        <v>11</v>
      </c>
      <c r="H11" s="12"/>
      <c r="I11" s="12"/>
      <c r="J11" s="12"/>
      <c r="K11" s="12"/>
      <c r="L11" s="13"/>
    </row>
    <row r="12" spans="1:12" x14ac:dyDescent="0.25">
      <c r="A12" s="106" t="s">
        <v>12</v>
      </c>
      <c r="B12" s="107"/>
      <c r="C12" s="107"/>
      <c r="D12" s="14" t="s">
        <v>13</v>
      </c>
      <c r="E12" s="14">
        <v>2</v>
      </c>
      <c r="F12" s="15">
        <v>1.8</v>
      </c>
      <c r="G12" s="15">
        <f>+E12*F12</f>
        <v>3.6</v>
      </c>
      <c r="L12" s="8"/>
    </row>
    <row r="13" spans="1:12" x14ac:dyDescent="0.25">
      <c r="A13" s="77" t="s">
        <v>14</v>
      </c>
      <c r="B13" s="78"/>
      <c r="C13" s="78"/>
      <c r="D13" s="16" t="s">
        <v>8</v>
      </c>
      <c r="E13" s="16">
        <v>2</v>
      </c>
      <c r="F13" s="17">
        <v>1</v>
      </c>
      <c r="G13" s="17">
        <f>E13*F13</f>
        <v>2</v>
      </c>
      <c r="L13" s="8"/>
    </row>
    <row r="14" spans="1:12" x14ac:dyDescent="0.25">
      <c r="A14" s="85" t="s">
        <v>15</v>
      </c>
      <c r="B14" s="86"/>
      <c r="C14" s="87"/>
      <c r="D14" s="16" t="s">
        <v>13</v>
      </c>
      <c r="E14" s="16">
        <v>2</v>
      </c>
      <c r="F14" s="17">
        <v>2</v>
      </c>
      <c r="G14" s="17">
        <f>E14*F14</f>
        <v>4</v>
      </c>
      <c r="L14" s="8"/>
    </row>
    <row r="15" spans="1:12" x14ac:dyDescent="0.25">
      <c r="A15" s="85" t="s">
        <v>16</v>
      </c>
      <c r="B15" s="86"/>
      <c r="C15" s="87"/>
      <c r="D15" s="16" t="s">
        <v>13</v>
      </c>
      <c r="E15" s="16">
        <v>2</v>
      </c>
      <c r="F15" s="17">
        <v>0.13</v>
      </c>
      <c r="G15" s="17">
        <f>+F15*E15</f>
        <v>0.26</v>
      </c>
      <c r="L15" s="8"/>
    </row>
    <row r="16" spans="1:12" x14ac:dyDescent="0.25">
      <c r="A16" s="77" t="s">
        <v>17</v>
      </c>
      <c r="B16" s="78"/>
      <c r="C16" s="78"/>
      <c r="D16" s="16" t="s">
        <v>13</v>
      </c>
      <c r="E16" s="16">
        <v>2</v>
      </c>
      <c r="F16" s="17">
        <v>4.5</v>
      </c>
      <c r="G16" s="17">
        <f>+F16*E16</f>
        <v>9</v>
      </c>
      <c r="L16" s="8"/>
    </row>
    <row r="17" spans="1:12" x14ac:dyDescent="0.25">
      <c r="F17" s="48" t="s">
        <v>18</v>
      </c>
      <c r="G17" s="49">
        <f>SUM(G12:G16)</f>
        <v>18.86</v>
      </c>
      <c r="L17" s="8"/>
    </row>
    <row r="18" spans="1:12" x14ac:dyDescent="0.25">
      <c r="L18" s="8"/>
    </row>
    <row r="19" spans="1:12" ht="38.25" x14ac:dyDescent="0.25">
      <c r="A19" s="75" t="s">
        <v>19</v>
      </c>
      <c r="B19" s="76"/>
      <c r="C19" s="76"/>
      <c r="D19" s="46" t="s">
        <v>8</v>
      </c>
      <c r="E19" s="46" t="s">
        <v>9</v>
      </c>
      <c r="F19" s="46" t="s">
        <v>20</v>
      </c>
      <c r="G19" s="46" t="s">
        <v>21</v>
      </c>
      <c r="H19" s="47" t="s">
        <v>22</v>
      </c>
      <c r="I19" s="47" t="s">
        <v>23</v>
      </c>
      <c r="J19" s="47" t="s">
        <v>24</v>
      </c>
      <c r="K19" s="47" t="s">
        <v>25</v>
      </c>
      <c r="L19" s="50" t="s">
        <v>26</v>
      </c>
    </row>
    <row r="20" spans="1:12" x14ac:dyDescent="0.25">
      <c r="A20" s="83" t="s">
        <v>27</v>
      </c>
      <c r="B20" s="84"/>
      <c r="C20" s="84"/>
      <c r="D20" s="18" t="s">
        <v>28</v>
      </c>
      <c r="E20" s="18">
        <v>10</v>
      </c>
      <c r="F20" s="19">
        <v>7906</v>
      </c>
      <c r="G20" s="19">
        <f>+F20/30</f>
        <v>263.53333333333336</v>
      </c>
      <c r="H20" s="19">
        <f>+G20/8</f>
        <v>32.94166666666667</v>
      </c>
      <c r="I20" s="19">
        <f>+G20/480</f>
        <v>0.54902777777777778</v>
      </c>
      <c r="J20" s="19">
        <f>+I20*E20</f>
        <v>5.490277777777778</v>
      </c>
      <c r="K20" s="20">
        <v>1</v>
      </c>
      <c r="L20" s="21">
        <f>+E20*I20</f>
        <v>5.490277777777778</v>
      </c>
    </row>
    <row r="21" spans="1:12" x14ac:dyDescent="0.25">
      <c r="A21" s="85" t="s">
        <v>50</v>
      </c>
      <c r="B21" s="86"/>
      <c r="C21" s="87"/>
      <c r="D21" s="22" t="s">
        <v>28</v>
      </c>
      <c r="E21" s="22">
        <v>10</v>
      </c>
      <c r="F21" s="19">
        <v>7906</v>
      </c>
      <c r="G21" s="23">
        <f>+F21/30</f>
        <v>263.53333333333336</v>
      </c>
      <c r="H21" s="23">
        <f>+G21/8</f>
        <v>32.94166666666667</v>
      </c>
      <c r="I21" s="23">
        <f>+G21/480</f>
        <v>0.54902777777777778</v>
      </c>
      <c r="J21" s="23">
        <f>+I21*E21</f>
        <v>5.490277777777778</v>
      </c>
      <c r="K21" s="22">
        <v>1</v>
      </c>
      <c r="L21" s="24">
        <f>+J21*K21</f>
        <v>5.490277777777778</v>
      </c>
    </row>
    <row r="22" spans="1:12" x14ac:dyDescent="0.25">
      <c r="A22" s="88" t="s">
        <v>49</v>
      </c>
      <c r="B22" s="89"/>
      <c r="C22" s="89"/>
      <c r="D22" s="81" t="s">
        <v>28</v>
      </c>
      <c r="E22" s="81">
        <v>6</v>
      </c>
      <c r="F22" s="79">
        <v>14680</v>
      </c>
      <c r="G22" s="79">
        <f>+F22/30</f>
        <v>489.33333333333331</v>
      </c>
      <c r="H22" s="79">
        <f>+G22/8</f>
        <v>61.166666666666664</v>
      </c>
      <c r="I22" s="79">
        <f>+G22/480</f>
        <v>1.0194444444444444</v>
      </c>
      <c r="J22" s="79">
        <f>+G22/480</f>
        <v>1.0194444444444444</v>
      </c>
      <c r="K22" s="81">
        <v>1</v>
      </c>
      <c r="L22" s="70">
        <f>+J22*E22</f>
        <v>6.1166666666666663</v>
      </c>
    </row>
    <row r="23" spans="1:12" x14ac:dyDescent="0.25">
      <c r="A23" s="90"/>
      <c r="B23" s="91"/>
      <c r="C23" s="91"/>
      <c r="D23" s="82"/>
      <c r="E23" s="82"/>
      <c r="F23" s="80"/>
      <c r="G23" s="80"/>
      <c r="H23" s="80"/>
      <c r="I23" s="80"/>
      <c r="J23" s="80"/>
      <c r="K23" s="82"/>
      <c r="L23" s="71"/>
    </row>
    <row r="24" spans="1:12" x14ac:dyDescent="0.25">
      <c r="A24" s="72"/>
      <c r="B24" s="73"/>
      <c r="C24" s="74"/>
      <c r="D24" s="22"/>
      <c r="E24" s="22"/>
      <c r="F24" s="23"/>
      <c r="G24" s="23"/>
      <c r="H24" s="23"/>
      <c r="I24" s="23"/>
      <c r="J24" s="28"/>
      <c r="K24" s="22"/>
      <c r="L24" s="24">
        <f>+K24*J24*E24</f>
        <v>0</v>
      </c>
    </row>
    <row r="25" spans="1:12" x14ac:dyDescent="0.25">
      <c r="J25" s="29"/>
      <c r="K25" s="51" t="s">
        <v>18</v>
      </c>
      <c r="L25" s="52">
        <f>SUM(L20:L23)</f>
        <v>17.097222222222221</v>
      </c>
    </row>
    <row r="26" spans="1:12" x14ac:dyDescent="0.25">
      <c r="L26" s="8"/>
    </row>
    <row r="27" spans="1:12" ht="25.5" x14ac:dyDescent="0.25">
      <c r="A27" s="75" t="s">
        <v>30</v>
      </c>
      <c r="B27" s="76"/>
      <c r="C27" s="76"/>
      <c r="D27" s="46" t="s">
        <v>8</v>
      </c>
      <c r="E27" s="47" t="s">
        <v>31</v>
      </c>
      <c r="F27" s="47" t="s">
        <v>32</v>
      </c>
      <c r="G27" s="47" t="s">
        <v>33</v>
      </c>
      <c r="H27" s="47" t="s">
        <v>34</v>
      </c>
      <c r="I27" s="47" t="s">
        <v>35</v>
      </c>
      <c r="J27" s="47" t="s">
        <v>36</v>
      </c>
      <c r="K27" s="47" t="s">
        <v>37</v>
      </c>
      <c r="L27" s="50" t="s">
        <v>38</v>
      </c>
    </row>
    <row r="28" spans="1:12" x14ac:dyDescent="0.25">
      <c r="A28" s="77" t="s">
        <v>39</v>
      </c>
      <c r="B28" s="78"/>
      <c r="C28" s="78"/>
      <c r="D28" s="16" t="s">
        <v>40</v>
      </c>
      <c r="E28" s="17">
        <v>22.7</v>
      </c>
      <c r="F28" s="16">
        <f>970/11680</f>
        <v>8.3047945205479451E-2</v>
      </c>
      <c r="G28" s="16">
        <f>80.83/973.33</f>
        <v>8.3044804947962139E-2</v>
      </c>
      <c r="H28" s="16">
        <f>2.69/32.44</f>
        <v>8.2922318125770653E-2</v>
      </c>
      <c r="I28" s="16">
        <f>0.011/1.35</f>
        <v>8.1481481481481474E-3</v>
      </c>
      <c r="J28" s="16">
        <f>0.00183333/0.0225</f>
        <v>8.1481333333333336E-2</v>
      </c>
      <c r="K28" s="30">
        <v>30</v>
      </c>
      <c r="L28" s="31">
        <f>+K28*J28*E28</f>
        <v>55.488788</v>
      </c>
    </row>
    <row r="29" spans="1:12" x14ac:dyDescent="0.25">
      <c r="K29" s="53" t="s">
        <v>18</v>
      </c>
      <c r="L29" s="54">
        <f>SUM(L28)</f>
        <v>55.488788</v>
      </c>
    </row>
    <row r="30" spans="1:12" x14ac:dyDescent="0.25">
      <c r="L30" s="8"/>
    </row>
    <row r="31" spans="1:12" x14ac:dyDescent="0.25">
      <c r="L31" s="8"/>
    </row>
    <row r="32" spans="1:12" x14ac:dyDescent="0.25">
      <c r="L32" s="8"/>
    </row>
    <row r="33" spans="1:12" x14ac:dyDescent="0.25">
      <c r="D33" s="64" t="s">
        <v>41</v>
      </c>
      <c r="E33" s="64"/>
      <c r="F33" s="64"/>
      <c r="G33" s="55">
        <f>+G17</f>
        <v>18.86</v>
      </c>
      <c r="L33" s="8"/>
    </row>
    <row r="34" spans="1:12" x14ac:dyDescent="0.25">
      <c r="D34" s="64" t="s">
        <v>42</v>
      </c>
      <c r="E34" s="64"/>
      <c r="F34" s="64"/>
      <c r="G34" s="55">
        <f>+L25</f>
        <v>17.097222222222221</v>
      </c>
      <c r="L34" s="8"/>
    </row>
    <row r="35" spans="1:12" x14ac:dyDescent="0.25">
      <c r="D35" s="64" t="s">
        <v>43</v>
      </c>
      <c r="E35" s="64"/>
      <c r="F35" s="64"/>
      <c r="G35" s="55">
        <f>+L29</f>
        <v>55.488788</v>
      </c>
      <c r="L35" s="8"/>
    </row>
    <row r="36" spans="1:12" x14ac:dyDescent="0.25">
      <c r="D36" s="65" t="s">
        <v>44</v>
      </c>
      <c r="E36" s="66"/>
      <c r="F36" s="67"/>
      <c r="G36" s="56">
        <f>SUM(G33:G35)</f>
        <v>91.446010222222213</v>
      </c>
      <c r="L36" s="8"/>
    </row>
    <row r="37" spans="1:12" x14ac:dyDescent="0.25">
      <c r="L37" s="8"/>
    </row>
    <row r="38" spans="1:12" x14ac:dyDescent="0.25">
      <c r="L38" s="8"/>
    </row>
    <row r="39" spans="1:12" x14ac:dyDescent="0.25">
      <c r="A39" s="68" t="s">
        <v>45</v>
      </c>
      <c r="B39" s="69"/>
      <c r="C39" s="69"/>
      <c r="D39" s="69" t="s">
        <v>46</v>
      </c>
      <c r="E39" s="69"/>
      <c r="F39" s="69" t="s">
        <v>47</v>
      </c>
      <c r="G39" s="69"/>
      <c r="H39" s="57" t="s">
        <v>48</v>
      </c>
      <c r="L39" s="8"/>
    </row>
    <row r="40" spans="1:12" ht="23.25" customHeight="1" x14ac:dyDescent="0.25">
      <c r="A40" s="60" t="s">
        <v>60</v>
      </c>
      <c r="B40" s="61"/>
      <c r="C40" s="61"/>
      <c r="D40" s="62">
        <v>0</v>
      </c>
      <c r="E40" s="62"/>
      <c r="F40" s="62">
        <f>+G36</f>
        <v>91.446010222222213</v>
      </c>
      <c r="G40" s="63"/>
      <c r="H40" s="58">
        <v>1</v>
      </c>
      <c r="I40" s="32"/>
      <c r="J40" s="32"/>
      <c r="K40" s="32"/>
      <c r="L40" s="33"/>
    </row>
    <row r="41" spans="1:12" x14ac:dyDescent="0.25">
      <c r="L41" s="8"/>
    </row>
    <row r="42" spans="1:12" x14ac:dyDescent="0.25">
      <c r="A42" s="6" t="s">
        <v>62</v>
      </c>
      <c r="L42" s="8"/>
    </row>
    <row r="43" spans="1:12" x14ac:dyDescent="0.25">
      <c r="A43" s="6" t="s">
        <v>51</v>
      </c>
      <c r="L43" s="8"/>
    </row>
    <row r="44" spans="1:12" x14ac:dyDescent="0.25">
      <c r="L44" s="8"/>
    </row>
    <row r="45" spans="1:12" x14ac:dyDescent="0.25">
      <c r="A45" s="3"/>
      <c r="B45" s="4"/>
      <c r="C45" s="4"/>
      <c r="D45" s="4"/>
      <c r="E45" s="4"/>
      <c r="F45" s="4"/>
      <c r="G45" s="4"/>
      <c r="H45" s="4"/>
      <c r="I45" s="4"/>
      <c r="J45" s="4"/>
      <c r="K45" s="4"/>
      <c r="L45" s="5"/>
    </row>
  </sheetData>
  <mergeCells count="38">
    <mergeCell ref="A16:C16"/>
    <mergeCell ref="A1:L1"/>
    <mergeCell ref="A2:L2"/>
    <mergeCell ref="A3:L3"/>
    <mergeCell ref="A5:L5"/>
    <mergeCell ref="B7:F7"/>
    <mergeCell ref="A8:C8"/>
    <mergeCell ref="A11:C11"/>
    <mergeCell ref="A12:C12"/>
    <mergeCell ref="A13:C13"/>
    <mergeCell ref="A14:C14"/>
    <mergeCell ref="A15:C15"/>
    <mergeCell ref="A19:C19"/>
    <mergeCell ref="A20:C20"/>
    <mergeCell ref="A21:C21"/>
    <mergeCell ref="A22:C23"/>
    <mergeCell ref="D22:D23"/>
    <mergeCell ref="L22:L23"/>
    <mergeCell ref="A24:C24"/>
    <mergeCell ref="A27:C27"/>
    <mergeCell ref="A28:C28"/>
    <mergeCell ref="J22:J23"/>
    <mergeCell ref="K22:K23"/>
    <mergeCell ref="F22:F23"/>
    <mergeCell ref="G22:G23"/>
    <mergeCell ref="H22:H23"/>
    <mergeCell ref="I22:I23"/>
    <mergeCell ref="E22:E23"/>
    <mergeCell ref="A40:C40"/>
    <mergeCell ref="D40:E40"/>
    <mergeCell ref="F40:G40"/>
    <mergeCell ref="D33:F33"/>
    <mergeCell ref="D34:F34"/>
    <mergeCell ref="D35:F35"/>
    <mergeCell ref="D36:F36"/>
    <mergeCell ref="A39:C39"/>
    <mergeCell ref="D39:E39"/>
    <mergeCell ref="F39:G39"/>
  </mergeCells>
  <pageMargins left="0.7" right="0.7" top="0.75" bottom="0.75" header="0.3" footer="0.3"/>
  <pageSetup scale="70" fitToWidth="0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45"/>
  <sheetViews>
    <sheetView topLeftCell="A13" workbookViewId="0">
      <selection activeCell="M18" sqref="M18"/>
    </sheetView>
  </sheetViews>
  <sheetFormatPr baseColWidth="10" defaultRowHeight="15" x14ac:dyDescent="0.25"/>
  <cols>
    <col min="1" max="1" width="11.42578125" style="6"/>
    <col min="2" max="2" width="11.42578125" style="7"/>
    <col min="3" max="3" width="18.5703125" style="7" customWidth="1"/>
    <col min="4" max="4" width="11.42578125" style="7"/>
    <col min="5" max="6" width="12.85546875" style="7" customWidth="1"/>
    <col min="7" max="7" width="13.140625" style="7" customWidth="1"/>
    <col min="8" max="8" width="12.7109375" style="7" customWidth="1"/>
    <col min="9" max="12" width="11.42578125" style="7"/>
    <col min="13" max="13" width="11.42578125" style="1"/>
    <col min="14" max="16384" width="11.42578125" style="2"/>
  </cols>
  <sheetData>
    <row r="1" spans="1:12" x14ac:dyDescent="0.25">
      <c r="A1" s="92" t="s">
        <v>0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4"/>
    </row>
    <row r="2" spans="1:12" x14ac:dyDescent="0.25">
      <c r="A2" s="95" t="s">
        <v>1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7"/>
    </row>
    <row r="3" spans="1:12" x14ac:dyDescent="0.25">
      <c r="A3" s="95" t="s">
        <v>2</v>
      </c>
      <c r="B3" s="96"/>
      <c r="C3" s="96"/>
      <c r="D3" s="96"/>
      <c r="E3" s="96"/>
      <c r="F3" s="96"/>
      <c r="G3" s="96"/>
      <c r="H3" s="96"/>
      <c r="I3" s="96"/>
      <c r="J3" s="96"/>
      <c r="K3" s="96"/>
      <c r="L3" s="97"/>
    </row>
    <row r="4" spans="1:12" x14ac:dyDescent="0.25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5"/>
    </row>
    <row r="5" spans="1:12" x14ac:dyDescent="0.25">
      <c r="A5" s="98" t="s">
        <v>3</v>
      </c>
      <c r="B5" s="99"/>
      <c r="C5" s="99"/>
      <c r="D5" s="99"/>
      <c r="E5" s="99"/>
      <c r="F5" s="99"/>
      <c r="G5" s="99"/>
      <c r="H5" s="99"/>
      <c r="I5" s="99"/>
      <c r="J5" s="99"/>
      <c r="K5" s="99"/>
      <c r="L5" s="100"/>
    </row>
    <row r="6" spans="1:12" x14ac:dyDescent="0.25">
      <c r="L6" s="8"/>
    </row>
    <row r="7" spans="1:12" x14ac:dyDescent="0.25">
      <c r="A7" s="45" t="s">
        <v>4</v>
      </c>
      <c r="B7" s="101"/>
      <c r="C7" s="102"/>
      <c r="D7" s="102"/>
      <c r="E7" s="102"/>
      <c r="F7" s="103"/>
      <c r="G7" s="44" t="s">
        <v>5</v>
      </c>
      <c r="L7" s="8"/>
    </row>
    <row r="8" spans="1:12" x14ac:dyDescent="0.25">
      <c r="A8" s="104"/>
      <c r="B8" s="105"/>
      <c r="C8" s="105"/>
      <c r="G8" s="9" t="s">
        <v>6</v>
      </c>
      <c r="L8" s="8"/>
    </row>
    <row r="9" spans="1:12" x14ac:dyDescent="0.25">
      <c r="A9" s="10" t="s">
        <v>66</v>
      </c>
      <c r="B9" s="11"/>
      <c r="C9" s="11"/>
      <c r="D9" s="11"/>
      <c r="H9"/>
      <c r="L9" s="8"/>
    </row>
    <row r="10" spans="1:12" x14ac:dyDescent="0.25">
      <c r="A10" s="10"/>
      <c r="B10" s="11"/>
      <c r="C10" s="11"/>
      <c r="D10" s="11"/>
      <c r="L10" s="8"/>
    </row>
    <row r="11" spans="1:12" ht="38.25" x14ac:dyDescent="0.25">
      <c r="A11" s="75" t="s">
        <v>7</v>
      </c>
      <c r="B11" s="76"/>
      <c r="C11" s="76"/>
      <c r="D11" s="46" t="s">
        <v>8</v>
      </c>
      <c r="E11" s="46" t="s">
        <v>9</v>
      </c>
      <c r="F11" s="46" t="s">
        <v>10</v>
      </c>
      <c r="G11" s="47" t="s">
        <v>11</v>
      </c>
      <c r="H11" s="12"/>
      <c r="I11" s="12"/>
      <c r="J11" s="12"/>
      <c r="K11" s="12"/>
      <c r="L11" s="13"/>
    </row>
    <row r="12" spans="1:12" x14ac:dyDescent="0.25">
      <c r="A12" s="106" t="s">
        <v>12</v>
      </c>
      <c r="B12" s="107"/>
      <c r="C12" s="107"/>
      <c r="D12" s="14" t="s">
        <v>13</v>
      </c>
      <c r="E12" s="14">
        <v>6</v>
      </c>
      <c r="F12" s="15">
        <v>1.8</v>
      </c>
      <c r="G12" s="15">
        <f>+E12*F12</f>
        <v>10.8</v>
      </c>
      <c r="L12" s="8"/>
    </row>
    <row r="13" spans="1:12" x14ac:dyDescent="0.25">
      <c r="A13" s="77" t="s">
        <v>14</v>
      </c>
      <c r="B13" s="78"/>
      <c r="C13" s="78"/>
      <c r="D13" s="16" t="s">
        <v>8</v>
      </c>
      <c r="E13" s="16">
        <v>3</v>
      </c>
      <c r="F13" s="17">
        <v>1</v>
      </c>
      <c r="G13" s="17">
        <f>E13*F13</f>
        <v>3</v>
      </c>
      <c r="L13" s="8"/>
    </row>
    <row r="14" spans="1:12" x14ac:dyDescent="0.25">
      <c r="A14" s="85" t="s">
        <v>15</v>
      </c>
      <c r="B14" s="86"/>
      <c r="C14" s="87"/>
      <c r="D14" s="16" t="s">
        <v>13</v>
      </c>
      <c r="E14" s="16">
        <v>2</v>
      </c>
      <c r="F14" s="17">
        <v>2</v>
      </c>
      <c r="G14" s="17">
        <f>E14*F14</f>
        <v>4</v>
      </c>
      <c r="L14" s="8"/>
    </row>
    <row r="15" spans="1:12" x14ac:dyDescent="0.25">
      <c r="A15" s="85" t="s">
        <v>16</v>
      </c>
      <c r="B15" s="86"/>
      <c r="C15" s="87"/>
      <c r="D15" s="16" t="s">
        <v>13</v>
      </c>
      <c r="E15" s="16">
        <v>2</v>
      </c>
      <c r="F15" s="17">
        <v>0.13</v>
      </c>
      <c r="G15" s="17">
        <f>+F15*E15</f>
        <v>0.26</v>
      </c>
      <c r="L15" s="8"/>
    </row>
    <row r="16" spans="1:12" x14ac:dyDescent="0.25">
      <c r="A16" s="77" t="s">
        <v>52</v>
      </c>
      <c r="B16" s="78"/>
      <c r="C16" s="78"/>
      <c r="D16" s="16" t="s">
        <v>13</v>
      </c>
      <c r="E16" s="16">
        <v>4</v>
      </c>
      <c r="F16" s="17">
        <v>4.5</v>
      </c>
      <c r="G16" s="17">
        <f>+F16*E16</f>
        <v>18</v>
      </c>
      <c r="L16" s="8"/>
    </row>
    <row r="17" spans="1:12" x14ac:dyDescent="0.25">
      <c r="F17" s="48" t="s">
        <v>18</v>
      </c>
      <c r="G17" s="49">
        <f>SUM(G12:G16)</f>
        <v>36.06</v>
      </c>
      <c r="L17" s="8"/>
    </row>
    <row r="18" spans="1:12" x14ac:dyDescent="0.25">
      <c r="L18" s="8"/>
    </row>
    <row r="19" spans="1:12" ht="38.25" x14ac:dyDescent="0.25">
      <c r="A19" s="75" t="s">
        <v>19</v>
      </c>
      <c r="B19" s="76"/>
      <c r="C19" s="76"/>
      <c r="D19" s="46" t="s">
        <v>8</v>
      </c>
      <c r="E19" s="46" t="s">
        <v>9</v>
      </c>
      <c r="F19" s="46" t="s">
        <v>20</v>
      </c>
      <c r="G19" s="46" t="s">
        <v>21</v>
      </c>
      <c r="H19" s="47" t="s">
        <v>22</v>
      </c>
      <c r="I19" s="47" t="s">
        <v>23</v>
      </c>
      <c r="J19" s="47" t="s">
        <v>24</v>
      </c>
      <c r="K19" s="47" t="s">
        <v>25</v>
      </c>
      <c r="L19" s="50" t="s">
        <v>26</v>
      </c>
    </row>
    <row r="20" spans="1:12" x14ac:dyDescent="0.25">
      <c r="A20" s="83" t="s">
        <v>27</v>
      </c>
      <c r="B20" s="84"/>
      <c r="C20" s="84"/>
      <c r="D20" s="18" t="s">
        <v>28</v>
      </c>
      <c r="E20" s="18">
        <v>50</v>
      </c>
      <c r="F20" s="19">
        <v>7906</v>
      </c>
      <c r="G20" s="19">
        <f>+F20/30</f>
        <v>263.53333333333336</v>
      </c>
      <c r="H20" s="19">
        <f>+G20/8</f>
        <v>32.94166666666667</v>
      </c>
      <c r="I20" s="19">
        <f>+G20/480</f>
        <v>0.54902777777777778</v>
      </c>
      <c r="J20" s="19">
        <f>+I20*E20</f>
        <v>27.451388888888889</v>
      </c>
      <c r="K20" s="20">
        <v>1</v>
      </c>
      <c r="L20" s="21">
        <f>+E20*I20</f>
        <v>27.451388888888889</v>
      </c>
    </row>
    <row r="21" spans="1:12" x14ac:dyDescent="0.25">
      <c r="A21" s="85" t="s">
        <v>50</v>
      </c>
      <c r="B21" s="86"/>
      <c r="C21" s="87"/>
      <c r="D21" s="25" t="s">
        <v>28</v>
      </c>
      <c r="E21" s="25">
        <v>80</v>
      </c>
      <c r="F21" s="19">
        <v>7906</v>
      </c>
      <c r="G21" s="26">
        <f>+F21/30</f>
        <v>263.53333333333336</v>
      </c>
      <c r="H21" s="26">
        <f>+G21/8</f>
        <v>32.94166666666667</v>
      </c>
      <c r="I21" s="26">
        <f>+G21/480</f>
        <v>0.54902777777777778</v>
      </c>
      <c r="J21" s="26">
        <f>+I21*E21</f>
        <v>43.922222222222224</v>
      </c>
      <c r="K21" s="25">
        <v>2</v>
      </c>
      <c r="L21" s="27">
        <f>+J21*K21</f>
        <v>87.844444444444449</v>
      </c>
    </row>
    <row r="22" spans="1:12" x14ac:dyDescent="0.25">
      <c r="A22" s="88" t="s">
        <v>49</v>
      </c>
      <c r="B22" s="89"/>
      <c r="C22" s="89"/>
      <c r="D22" s="81" t="s">
        <v>28</v>
      </c>
      <c r="E22" s="81">
        <v>45</v>
      </c>
      <c r="F22" s="79">
        <v>14680</v>
      </c>
      <c r="G22" s="79">
        <f>+F22/30</f>
        <v>489.33333333333331</v>
      </c>
      <c r="H22" s="79">
        <f>+G22/8</f>
        <v>61.166666666666664</v>
      </c>
      <c r="I22" s="79">
        <f>+G22/480</f>
        <v>1.0194444444444444</v>
      </c>
      <c r="J22" s="79">
        <f>+G22/480</f>
        <v>1.0194444444444444</v>
      </c>
      <c r="K22" s="81">
        <v>1</v>
      </c>
      <c r="L22" s="70">
        <f>+J22*E22</f>
        <v>45.875</v>
      </c>
    </row>
    <row r="23" spans="1:12" x14ac:dyDescent="0.25">
      <c r="A23" s="90"/>
      <c r="B23" s="91"/>
      <c r="C23" s="91"/>
      <c r="D23" s="82"/>
      <c r="E23" s="82"/>
      <c r="F23" s="80"/>
      <c r="G23" s="80"/>
      <c r="H23" s="80"/>
      <c r="I23" s="80"/>
      <c r="J23" s="80"/>
      <c r="K23" s="82"/>
      <c r="L23" s="71"/>
    </row>
    <row r="24" spans="1:12" x14ac:dyDescent="0.25">
      <c r="A24" s="72"/>
      <c r="B24" s="73"/>
      <c r="C24" s="74"/>
      <c r="D24" s="25"/>
      <c r="E24" s="25"/>
      <c r="F24" s="26"/>
      <c r="G24" s="26"/>
      <c r="H24" s="26"/>
      <c r="I24" s="26"/>
      <c r="J24" s="26"/>
      <c r="K24" s="25"/>
      <c r="L24" s="27">
        <f>+K24*J24*E24</f>
        <v>0</v>
      </c>
    </row>
    <row r="25" spans="1:12" x14ac:dyDescent="0.25">
      <c r="J25" s="29"/>
      <c r="K25" s="51" t="s">
        <v>18</v>
      </c>
      <c r="L25" s="52">
        <f>SUM(L20:L23)</f>
        <v>161.17083333333335</v>
      </c>
    </row>
    <row r="26" spans="1:12" x14ac:dyDescent="0.25">
      <c r="L26" s="8"/>
    </row>
    <row r="27" spans="1:12" ht="25.5" x14ac:dyDescent="0.25">
      <c r="A27" s="75" t="s">
        <v>30</v>
      </c>
      <c r="B27" s="76"/>
      <c r="C27" s="76"/>
      <c r="D27" s="46" t="s">
        <v>8</v>
      </c>
      <c r="E27" s="47" t="s">
        <v>31</v>
      </c>
      <c r="F27" s="47" t="s">
        <v>32</v>
      </c>
      <c r="G27" s="47" t="s">
        <v>33</v>
      </c>
      <c r="H27" s="47" t="s">
        <v>34</v>
      </c>
      <c r="I27" s="47" t="s">
        <v>35</v>
      </c>
      <c r="J27" s="47" t="s">
        <v>36</v>
      </c>
      <c r="K27" s="47" t="s">
        <v>37</v>
      </c>
      <c r="L27" s="50" t="s">
        <v>38</v>
      </c>
    </row>
    <row r="28" spans="1:12" x14ac:dyDescent="0.25">
      <c r="A28" s="77" t="s">
        <v>39</v>
      </c>
      <c r="B28" s="78"/>
      <c r="C28" s="78"/>
      <c r="D28" s="16" t="s">
        <v>40</v>
      </c>
      <c r="E28" s="17">
        <v>22.7</v>
      </c>
      <c r="F28" s="16">
        <f>970/11680</f>
        <v>8.3047945205479451E-2</v>
      </c>
      <c r="G28" s="16">
        <f>80.83/973.33</f>
        <v>8.3044804947962139E-2</v>
      </c>
      <c r="H28" s="16">
        <f>2.69/32.44</f>
        <v>8.2922318125770653E-2</v>
      </c>
      <c r="I28" s="16">
        <f>0.011/1.35</f>
        <v>8.1481481481481474E-3</v>
      </c>
      <c r="J28" s="16">
        <f>0.00183333/0.0225</f>
        <v>8.1481333333333336E-2</v>
      </c>
      <c r="K28" s="30">
        <v>80</v>
      </c>
      <c r="L28" s="31">
        <f>+K28*J28*E28</f>
        <v>147.97010133333333</v>
      </c>
    </row>
    <row r="29" spans="1:12" x14ac:dyDescent="0.25">
      <c r="K29" s="53" t="s">
        <v>18</v>
      </c>
      <c r="L29" s="54">
        <f>SUM(L28)</f>
        <v>147.97010133333333</v>
      </c>
    </row>
    <row r="30" spans="1:12" x14ac:dyDescent="0.25">
      <c r="L30" s="8"/>
    </row>
    <row r="31" spans="1:12" x14ac:dyDescent="0.25">
      <c r="L31" s="8"/>
    </row>
    <row r="32" spans="1:12" x14ac:dyDescent="0.25">
      <c r="L32" s="8"/>
    </row>
    <row r="33" spans="1:12" x14ac:dyDescent="0.25">
      <c r="D33" s="64" t="s">
        <v>41</v>
      </c>
      <c r="E33" s="64"/>
      <c r="F33" s="64"/>
      <c r="G33" s="55">
        <f>+G17</f>
        <v>36.06</v>
      </c>
      <c r="L33" s="8"/>
    </row>
    <row r="34" spans="1:12" x14ac:dyDescent="0.25">
      <c r="D34" s="64" t="s">
        <v>42</v>
      </c>
      <c r="E34" s="64"/>
      <c r="F34" s="64"/>
      <c r="G34" s="55">
        <f>+L25</f>
        <v>161.17083333333335</v>
      </c>
      <c r="L34" s="8"/>
    </row>
    <row r="35" spans="1:12" x14ac:dyDescent="0.25">
      <c r="D35" s="64" t="s">
        <v>43</v>
      </c>
      <c r="E35" s="64"/>
      <c r="F35" s="64"/>
      <c r="G35" s="55">
        <f>+L29</f>
        <v>147.97010133333333</v>
      </c>
      <c r="L35" s="8"/>
    </row>
    <row r="36" spans="1:12" x14ac:dyDescent="0.25">
      <c r="D36" s="65" t="s">
        <v>44</v>
      </c>
      <c r="E36" s="66"/>
      <c r="F36" s="67"/>
      <c r="G36" s="56">
        <f>SUM(G33:G35)</f>
        <v>345.20093466666668</v>
      </c>
      <c r="L36" s="8"/>
    </row>
    <row r="37" spans="1:12" x14ac:dyDescent="0.25">
      <c r="L37" s="8"/>
    </row>
    <row r="38" spans="1:12" x14ac:dyDescent="0.25">
      <c r="L38" s="8"/>
    </row>
    <row r="39" spans="1:12" x14ac:dyDescent="0.25">
      <c r="A39" s="68" t="s">
        <v>45</v>
      </c>
      <c r="B39" s="69"/>
      <c r="C39" s="69"/>
      <c r="D39" s="69" t="s">
        <v>46</v>
      </c>
      <c r="E39" s="69"/>
      <c r="F39" s="69" t="s">
        <v>47</v>
      </c>
      <c r="G39" s="69"/>
      <c r="H39" s="57" t="s">
        <v>48</v>
      </c>
      <c r="L39" s="8"/>
    </row>
    <row r="40" spans="1:12" ht="23.25" customHeight="1" x14ac:dyDescent="0.25">
      <c r="A40" s="60" t="s">
        <v>53</v>
      </c>
      <c r="B40" s="61"/>
      <c r="C40" s="61"/>
      <c r="D40" s="62">
        <v>0</v>
      </c>
      <c r="E40" s="62"/>
      <c r="F40" s="62">
        <f>+G36</f>
        <v>345.20093466666668</v>
      </c>
      <c r="G40" s="63"/>
      <c r="H40" s="58">
        <v>1</v>
      </c>
      <c r="I40" s="32"/>
      <c r="J40" s="32"/>
      <c r="K40" s="32"/>
      <c r="L40" s="33"/>
    </row>
    <row r="41" spans="1:12" x14ac:dyDescent="0.25">
      <c r="L41" s="8"/>
    </row>
    <row r="42" spans="1:12" x14ac:dyDescent="0.25">
      <c r="A42" s="6" t="s">
        <v>54</v>
      </c>
      <c r="L42" s="8"/>
    </row>
    <row r="43" spans="1:12" x14ac:dyDescent="0.25">
      <c r="L43" s="8"/>
    </row>
    <row r="44" spans="1:12" x14ac:dyDescent="0.25">
      <c r="L44" s="8"/>
    </row>
    <row r="45" spans="1:12" x14ac:dyDescent="0.25">
      <c r="A45" s="3"/>
      <c r="B45" s="4"/>
      <c r="C45" s="4"/>
      <c r="D45" s="4"/>
      <c r="E45" s="4"/>
      <c r="F45" s="4"/>
      <c r="G45" s="4"/>
      <c r="H45" s="4"/>
      <c r="I45" s="4"/>
      <c r="J45" s="4"/>
      <c r="K45" s="4"/>
      <c r="L45" s="5"/>
    </row>
  </sheetData>
  <mergeCells count="38">
    <mergeCell ref="A40:C40"/>
    <mergeCell ref="D40:E40"/>
    <mergeCell ref="F40:G40"/>
    <mergeCell ref="D33:F33"/>
    <mergeCell ref="D34:F34"/>
    <mergeCell ref="D35:F35"/>
    <mergeCell ref="D36:F36"/>
    <mergeCell ref="A39:C39"/>
    <mergeCell ref="D39:E39"/>
    <mergeCell ref="F39:G39"/>
    <mergeCell ref="L22:L23"/>
    <mergeCell ref="A24:C24"/>
    <mergeCell ref="A27:C27"/>
    <mergeCell ref="A28:C28"/>
    <mergeCell ref="J22:J23"/>
    <mergeCell ref="K22:K23"/>
    <mergeCell ref="F22:F23"/>
    <mergeCell ref="G22:G23"/>
    <mergeCell ref="H22:H23"/>
    <mergeCell ref="I22:I23"/>
    <mergeCell ref="E22:E23"/>
    <mergeCell ref="A19:C19"/>
    <mergeCell ref="A20:C20"/>
    <mergeCell ref="A21:C21"/>
    <mergeCell ref="A22:C23"/>
    <mergeCell ref="D22:D23"/>
    <mergeCell ref="A16:C16"/>
    <mergeCell ref="A1:L1"/>
    <mergeCell ref="A2:L2"/>
    <mergeCell ref="A3:L3"/>
    <mergeCell ref="A5:L5"/>
    <mergeCell ref="B7:F7"/>
    <mergeCell ref="A8:C8"/>
    <mergeCell ref="A11:C11"/>
    <mergeCell ref="A12:C12"/>
    <mergeCell ref="A13:C13"/>
    <mergeCell ref="A14:C14"/>
    <mergeCell ref="A15:C15"/>
  </mergeCells>
  <pageMargins left="0.7" right="0.7" top="0.75" bottom="0.75" header="0.3" footer="0.3"/>
  <pageSetup scale="70" fitToWidth="0" orientation="landscape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45"/>
  <sheetViews>
    <sheetView topLeftCell="A25" workbookViewId="0">
      <selection activeCell="O13" sqref="O13"/>
    </sheetView>
  </sheetViews>
  <sheetFormatPr baseColWidth="10" defaultRowHeight="15" x14ac:dyDescent="0.25"/>
  <cols>
    <col min="1" max="1" width="11.42578125" style="6"/>
    <col min="2" max="2" width="11.42578125" style="7"/>
    <col min="3" max="3" width="18.5703125" style="7" customWidth="1"/>
    <col min="4" max="4" width="11.42578125" style="7"/>
    <col min="5" max="6" width="12.85546875" style="7" customWidth="1"/>
    <col min="7" max="7" width="13.140625" style="7" customWidth="1"/>
    <col min="8" max="8" width="12.7109375" style="7" customWidth="1"/>
    <col min="9" max="12" width="11.42578125" style="7"/>
    <col min="13" max="13" width="11.42578125" style="1"/>
    <col min="14" max="16384" width="11.42578125" style="2"/>
  </cols>
  <sheetData>
    <row r="1" spans="1:12" x14ac:dyDescent="0.25">
      <c r="A1" s="92" t="s">
        <v>0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4"/>
    </row>
    <row r="2" spans="1:12" x14ac:dyDescent="0.25">
      <c r="A2" s="95" t="s">
        <v>1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7"/>
    </row>
    <row r="3" spans="1:12" x14ac:dyDescent="0.25">
      <c r="A3" s="95" t="s">
        <v>2</v>
      </c>
      <c r="B3" s="96"/>
      <c r="C3" s="96"/>
      <c r="D3" s="96"/>
      <c r="E3" s="96"/>
      <c r="F3" s="96"/>
      <c r="G3" s="96"/>
      <c r="H3" s="96"/>
      <c r="I3" s="96"/>
      <c r="J3" s="96"/>
      <c r="K3" s="96"/>
      <c r="L3" s="97"/>
    </row>
    <row r="4" spans="1:12" x14ac:dyDescent="0.25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5"/>
    </row>
    <row r="5" spans="1:12" x14ac:dyDescent="0.25">
      <c r="A5" s="98" t="s">
        <v>3</v>
      </c>
      <c r="B5" s="99"/>
      <c r="C5" s="99"/>
      <c r="D5" s="99"/>
      <c r="E5" s="99"/>
      <c r="F5" s="99"/>
      <c r="G5" s="99"/>
      <c r="H5" s="99"/>
      <c r="I5" s="99"/>
      <c r="J5" s="99"/>
      <c r="K5" s="99"/>
      <c r="L5" s="100"/>
    </row>
    <row r="6" spans="1:12" x14ac:dyDescent="0.25">
      <c r="L6" s="8"/>
    </row>
    <row r="7" spans="1:12" x14ac:dyDescent="0.25">
      <c r="A7" s="45" t="s">
        <v>4</v>
      </c>
      <c r="B7" s="101"/>
      <c r="C7" s="102"/>
      <c r="D7" s="102"/>
      <c r="E7" s="102"/>
      <c r="F7" s="103"/>
      <c r="G7" s="44" t="s">
        <v>5</v>
      </c>
      <c r="L7" s="8"/>
    </row>
    <row r="8" spans="1:12" x14ac:dyDescent="0.25">
      <c r="A8" s="104"/>
      <c r="B8" s="105"/>
      <c r="C8" s="105"/>
      <c r="G8" s="9" t="s">
        <v>6</v>
      </c>
      <c r="L8" s="8"/>
    </row>
    <row r="9" spans="1:12" x14ac:dyDescent="0.25">
      <c r="A9" s="10" t="s">
        <v>65</v>
      </c>
      <c r="B9" s="11"/>
      <c r="C9" s="11"/>
      <c r="D9" s="11"/>
      <c r="H9"/>
      <c r="L9" s="8"/>
    </row>
    <row r="10" spans="1:12" x14ac:dyDescent="0.25">
      <c r="A10" s="10"/>
      <c r="B10" s="11"/>
      <c r="C10" s="11"/>
      <c r="D10" s="11"/>
      <c r="L10" s="8"/>
    </row>
    <row r="11" spans="1:12" ht="38.25" x14ac:dyDescent="0.25">
      <c r="A11" s="75" t="s">
        <v>7</v>
      </c>
      <c r="B11" s="76"/>
      <c r="C11" s="76"/>
      <c r="D11" s="46" t="s">
        <v>8</v>
      </c>
      <c r="E11" s="46" t="s">
        <v>9</v>
      </c>
      <c r="F11" s="46" t="s">
        <v>10</v>
      </c>
      <c r="G11" s="47" t="s">
        <v>11</v>
      </c>
      <c r="H11" s="12"/>
      <c r="I11" s="12"/>
      <c r="J11" s="12"/>
      <c r="K11" s="12"/>
      <c r="L11" s="13"/>
    </row>
    <row r="12" spans="1:12" x14ac:dyDescent="0.25">
      <c r="A12" s="106" t="s">
        <v>12</v>
      </c>
      <c r="B12" s="107"/>
      <c r="C12" s="107"/>
      <c r="D12" s="14" t="s">
        <v>13</v>
      </c>
      <c r="E12" s="14">
        <v>6</v>
      </c>
      <c r="F12" s="15">
        <v>1.8</v>
      </c>
      <c r="G12" s="15">
        <f>+E12*F12</f>
        <v>10.8</v>
      </c>
      <c r="L12" s="8"/>
    </row>
    <row r="13" spans="1:12" x14ac:dyDescent="0.25">
      <c r="A13" s="77" t="s">
        <v>14</v>
      </c>
      <c r="B13" s="78"/>
      <c r="C13" s="78"/>
      <c r="D13" s="16" t="s">
        <v>8</v>
      </c>
      <c r="E13" s="16">
        <v>2</v>
      </c>
      <c r="F13" s="17">
        <v>1</v>
      </c>
      <c r="G13" s="17">
        <f>E13*F13</f>
        <v>2</v>
      </c>
      <c r="L13" s="8"/>
    </row>
    <row r="14" spans="1:12" x14ac:dyDescent="0.25">
      <c r="A14" s="85" t="s">
        <v>15</v>
      </c>
      <c r="B14" s="86"/>
      <c r="C14" s="87"/>
      <c r="D14" s="16" t="s">
        <v>13</v>
      </c>
      <c r="E14" s="16">
        <v>1</v>
      </c>
      <c r="F14" s="17">
        <v>2</v>
      </c>
      <c r="G14" s="17">
        <f>E14*F14</f>
        <v>2</v>
      </c>
      <c r="L14" s="8"/>
    </row>
    <row r="15" spans="1:12" x14ac:dyDescent="0.25">
      <c r="A15" s="85" t="s">
        <v>16</v>
      </c>
      <c r="B15" s="86"/>
      <c r="C15" s="87"/>
      <c r="D15" s="16" t="s">
        <v>13</v>
      </c>
      <c r="E15" s="16">
        <v>2</v>
      </c>
      <c r="F15" s="17">
        <v>0.13</v>
      </c>
      <c r="G15" s="17">
        <f>+F15*E15</f>
        <v>0.26</v>
      </c>
      <c r="L15" s="8"/>
    </row>
    <row r="16" spans="1:12" x14ac:dyDescent="0.25">
      <c r="A16" s="77" t="s">
        <v>55</v>
      </c>
      <c r="B16" s="78"/>
      <c r="C16" s="78"/>
      <c r="D16" s="16" t="s">
        <v>13</v>
      </c>
      <c r="E16" s="16">
        <v>3</v>
      </c>
      <c r="F16" s="17">
        <v>4.5</v>
      </c>
      <c r="G16" s="17">
        <f>+F16*E16</f>
        <v>13.5</v>
      </c>
      <c r="L16" s="8"/>
    </row>
    <row r="17" spans="1:12" x14ac:dyDescent="0.25">
      <c r="F17" s="48" t="s">
        <v>18</v>
      </c>
      <c r="G17" s="49">
        <f>SUM(G12:G16)</f>
        <v>28.560000000000002</v>
      </c>
      <c r="L17" s="8"/>
    </row>
    <row r="18" spans="1:12" x14ac:dyDescent="0.25">
      <c r="L18" s="8"/>
    </row>
    <row r="19" spans="1:12" ht="38.25" x14ac:dyDescent="0.25">
      <c r="A19" s="75" t="s">
        <v>19</v>
      </c>
      <c r="B19" s="76"/>
      <c r="C19" s="76"/>
      <c r="D19" s="46" t="s">
        <v>8</v>
      </c>
      <c r="E19" s="46" t="s">
        <v>9</v>
      </c>
      <c r="F19" s="46" t="s">
        <v>20</v>
      </c>
      <c r="G19" s="46" t="s">
        <v>21</v>
      </c>
      <c r="H19" s="47" t="s">
        <v>22</v>
      </c>
      <c r="I19" s="47" t="s">
        <v>23</v>
      </c>
      <c r="J19" s="47" t="s">
        <v>24</v>
      </c>
      <c r="K19" s="47" t="s">
        <v>25</v>
      </c>
      <c r="L19" s="50" t="s">
        <v>26</v>
      </c>
    </row>
    <row r="20" spans="1:12" x14ac:dyDescent="0.25">
      <c r="A20" s="83" t="s">
        <v>27</v>
      </c>
      <c r="B20" s="84"/>
      <c r="C20" s="84"/>
      <c r="D20" s="18" t="s">
        <v>28</v>
      </c>
      <c r="E20" s="18">
        <v>10</v>
      </c>
      <c r="F20" s="19">
        <v>7906</v>
      </c>
      <c r="G20" s="19">
        <f>+F20/30</f>
        <v>263.53333333333336</v>
      </c>
      <c r="H20" s="19">
        <f>+G20/8</f>
        <v>32.94166666666667</v>
      </c>
      <c r="I20" s="19">
        <f>+G20/480</f>
        <v>0.54902777777777778</v>
      </c>
      <c r="J20" s="19">
        <f>+I20*E20</f>
        <v>5.490277777777778</v>
      </c>
      <c r="K20" s="20">
        <v>1</v>
      </c>
      <c r="L20" s="21">
        <f>+E20*I20</f>
        <v>5.490277777777778</v>
      </c>
    </row>
    <row r="21" spans="1:12" x14ac:dyDescent="0.25">
      <c r="A21" s="85" t="s">
        <v>29</v>
      </c>
      <c r="B21" s="86"/>
      <c r="C21" s="87"/>
      <c r="D21" s="25" t="s">
        <v>28</v>
      </c>
      <c r="E21" s="25">
        <v>15</v>
      </c>
      <c r="F21" s="19">
        <v>7906</v>
      </c>
      <c r="G21" s="26">
        <f>+F21/30</f>
        <v>263.53333333333336</v>
      </c>
      <c r="H21" s="26">
        <f>+G21/8</f>
        <v>32.94166666666667</v>
      </c>
      <c r="I21" s="26">
        <f>+G21/480</f>
        <v>0.54902777777777778</v>
      </c>
      <c r="J21" s="26">
        <f>+I21*E21</f>
        <v>8.2354166666666675</v>
      </c>
      <c r="K21" s="25">
        <v>1</v>
      </c>
      <c r="L21" s="27">
        <f>+J21*K21</f>
        <v>8.2354166666666675</v>
      </c>
    </row>
    <row r="22" spans="1:12" x14ac:dyDescent="0.25">
      <c r="A22" s="88" t="s">
        <v>49</v>
      </c>
      <c r="B22" s="89"/>
      <c r="C22" s="89"/>
      <c r="D22" s="81" t="s">
        <v>28</v>
      </c>
      <c r="E22" s="81">
        <v>11</v>
      </c>
      <c r="F22" s="79">
        <v>14680</v>
      </c>
      <c r="G22" s="79">
        <f>+F22/30</f>
        <v>489.33333333333331</v>
      </c>
      <c r="H22" s="79">
        <f>+G22/8</f>
        <v>61.166666666666664</v>
      </c>
      <c r="I22" s="79">
        <f>+G22/480</f>
        <v>1.0194444444444444</v>
      </c>
      <c r="J22" s="79">
        <f>+G22/480</f>
        <v>1.0194444444444444</v>
      </c>
      <c r="K22" s="81">
        <v>1</v>
      </c>
      <c r="L22" s="70">
        <f>+J22*E22</f>
        <v>11.213888888888889</v>
      </c>
    </row>
    <row r="23" spans="1:12" x14ac:dyDescent="0.25">
      <c r="A23" s="90"/>
      <c r="B23" s="91"/>
      <c r="C23" s="91"/>
      <c r="D23" s="82"/>
      <c r="E23" s="82"/>
      <c r="F23" s="80"/>
      <c r="G23" s="80"/>
      <c r="H23" s="80"/>
      <c r="I23" s="80"/>
      <c r="J23" s="80"/>
      <c r="K23" s="82"/>
      <c r="L23" s="71"/>
    </row>
    <row r="24" spans="1:12" x14ac:dyDescent="0.25">
      <c r="A24" s="72"/>
      <c r="B24" s="73"/>
      <c r="C24" s="74"/>
      <c r="D24" s="25"/>
      <c r="E24" s="25"/>
      <c r="F24" s="26"/>
      <c r="G24" s="26"/>
      <c r="H24" s="26"/>
      <c r="I24" s="26"/>
      <c r="J24" s="28"/>
      <c r="K24" s="25"/>
      <c r="L24" s="27">
        <f>+K24*J24*E24</f>
        <v>0</v>
      </c>
    </row>
    <row r="25" spans="1:12" x14ac:dyDescent="0.25">
      <c r="J25" s="29"/>
      <c r="K25" s="51" t="s">
        <v>18</v>
      </c>
      <c r="L25" s="52">
        <f>SUM(L20:L23)</f>
        <v>24.939583333333335</v>
      </c>
    </row>
    <row r="26" spans="1:12" x14ac:dyDescent="0.25">
      <c r="L26" s="8"/>
    </row>
    <row r="27" spans="1:12" ht="25.5" x14ac:dyDescent="0.25">
      <c r="A27" s="75" t="s">
        <v>30</v>
      </c>
      <c r="B27" s="76"/>
      <c r="C27" s="76"/>
      <c r="D27" s="46" t="s">
        <v>8</v>
      </c>
      <c r="E27" s="47" t="s">
        <v>31</v>
      </c>
      <c r="F27" s="47" t="s">
        <v>32</v>
      </c>
      <c r="G27" s="47" t="s">
        <v>33</v>
      </c>
      <c r="H27" s="47" t="s">
        <v>34</v>
      </c>
      <c r="I27" s="47" t="s">
        <v>35</v>
      </c>
      <c r="J27" s="47" t="s">
        <v>36</v>
      </c>
      <c r="K27" s="47" t="s">
        <v>37</v>
      </c>
      <c r="L27" s="50" t="s">
        <v>38</v>
      </c>
    </row>
    <row r="28" spans="1:12" x14ac:dyDescent="0.25">
      <c r="A28" s="77" t="s">
        <v>39</v>
      </c>
      <c r="B28" s="78"/>
      <c r="C28" s="78"/>
      <c r="D28" s="16" t="s">
        <v>40</v>
      </c>
      <c r="E28" s="17">
        <v>22.7</v>
      </c>
      <c r="F28" s="16">
        <f>970/11680</f>
        <v>8.3047945205479451E-2</v>
      </c>
      <c r="G28" s="16">
        <f>80.83/973.33</f>
        <v>8.3044804947962139E-2</v>
      </c>
      <c r="H28" s="16">
        <f>2.69/32.44</f>
        <v>8.2922318125770653E-2</v>
      </c>
      <c r="I28" s="16">
        <f>0.011/1.35</f>
        <v>8.1481481481481474E-3</v>
      </c>
      <c r="J28" s="16">
        <f>0.00183333/0.0225</f>
        <v>8.1481333333333336E-2</v>
      </c>
      <c r="K28" s="30">
        <v>40</v>
      </c>
      <c r="L28" s="31">
        <f>+K28*J28*E28</f>
        <v>73.985050666666666</v>
      </c>
    </row>
    <row r="29" spans="1:12" x14ac:dyDescent="0.25">
      <c r="K29" s="53" t="s">
        <v>18</v>
      </c>
      <c r="L29" s="54">
        <f>SUM(L28)</f>
        <v>73.985050666666666</v>
      </c>
    </row>
    <row r="30" spans="1:12" x14ac:dyDescent="0.25">
      <c r="L30" s="8"/>
    </row>
    <row r="31" spans="1:12" x14ac:dyDescent="0.25">
      <c r="L31" s="8"/>
    </row>
    <row r="32" spans="1:12" x14ac:dyDescent="0.25">
      <c r="L32" s="8"/>
    </row>
    <row r="33" spans="1:12" x14ac:dyDescent="0.25">
      <c r="D33" s="64" t="s">
        <v>41</v>
      </c>
      <c r="E33" s="64"/>
      <c r="F33" s="64"/>
      <c r="G33" s="55">
        <f>+G17</f>
        <v>28.560000000000002</v>
      </c>
      <c r="L33" s="8"/>
    </row>
    <row r="34" spans="1:12" x14ac:dyDescent="0.25">
      <c r="D34" s="64" t="s">
        <v>42</v>
      </c>
      <c r="E34" s="64"/>
      <c r="F34" s="64"/>
      <c r="G34" s="55">
        <f>+L25</f>
        <v>24.939583333333335</v>
      </c>
      <c r="L34" s="8"/>
    </row>
    <row r="35" spans="1:12" x14ac:dyDescent="0.25">
      <c r="D35" s="64" t="s">
        <v>43</v>
      </c>
      <c r="E35" s="64"/>
      <c r="F35" s="64"/>
      <c r="G35" s="55">
        <f>+L29</f>
        <v>73.985050666666666</v>
      </c>
      <c r="L35" s="8"/>
    </row>
    <row r="36" spans="1:12" x14ac:dyDescent="0.25">
      <c r="D36" s="65" t="s">
        <v>44</v>
      </c>
      <c r="E36" s="66"/>
      <c r="F36" s="67"/>
      <c r="G36" s="56">
        <f>SUM(G33:G35)</f>
        <v>127.484634</v>
      </c>
      <c r="L36" s="8"/>
    </row>
    <row r="37" spans="1:12" x14ac:dyDescent="0.25">
      <c r="L37" s="8"/>
    </row>
    <row r="38" spans="1:12" x14ac:dyDescent="0.25">
      <c r="L38" s="8"/>
    </row>
    <row r="39" spans="1:12" x14ac:dyDescent="0.25">
      <c r="A39" s="68" t="s">
        <v>45</v>
      </c>
      <c r="B39" s="69"/>
      <c r="C39" s="69"/>
      <c r="D39" s="69" t="s">
        <v>46</v>
      </c>
      <c r="E39" s="69"/>
      <c r="F39" s="69" t="s">
        <v>47</v>
      </c>
      <c r="G39" s="69"/>
      <c r="H39" s="57" t="s">
        <v>48</v>
      </c>
      <c r="L39" s="8"/>
    </row>
    <row r="40" spans="1:12" ht="28.5" customHeight="1" x14ac:dyDescent="0.25">
      <c r="A40" s="108" t="s">
        <v>63</v>
      </c>
      <c r="B40" s="109"/>
      <c r="C40" s="110"/>
      <c r="D40" s="62">
        <v>0</v>
      </c>
      <c r="E40" s="62"/>
      <c r="F40" s="62">
        <f>+G36</f>
        <v>127.484634</v>
      </c>
      <c r="G40" s="63"/>
      <c r="H40" s="58">
        <v>1</v>
      </c>
      <c r="I40" s="32"/>
      <c r="J40" s="32"/>
      <c r="K40" s="32"/>
      <c r="L40" s="33"/>
    </row>
    <row r="41" spans="1:12" x14ac:dyDescent="0.25">
      <c r="L41" s="8"/>
    </row>
    <row r="42" spans="1:12" x14ac:dyDescent="0.25">
      <c r="A42" s="6" t="s">
        <v>56</v>
      </c>
      <c r="L42" s="8"/>
    </row>
    <row r="43" spans="1:12" x14ac:dyDescent="0.25">
      <c r="L43" s="8"/>
    </row>
    <row r="44" spans="1:12" x14ac:dyDescent="0.25">
      <c r="L44" s="8"/>
    </row>
    <row r="45" spans="1:12" x14ac:dyDescent="0.25">
      <c r="A45" s="3"/>
      <c r="B45" s="4"/>
      <c r="C45" s="4"/>
      <c r="D45" s="4"/>
      <c r="E45" s="4"/>
      <c r="F45" s="4"/>
      <c r="G45" s="4"/>
      <c r="H45" s="4"/>
      <c r="I45" s="4"/>
      <c r="J45" s="4"/>
      <c r="K45" s="4"/>
      <c r="L45" s="5"/>
    </row>
  </sheetData>
  <mergeCells count="38">
    <mergeCell ref="A40:C40"/>
    <mergeCell ref="D40:E40"/>
    <mergeCell ref="F40:G40"/>
    <mergeCell ref="D33:F33"/>
    <mergeCell ref="D34:F34"/>
    <mergeCell ref="D35:F35"/>
    <mergeCell ref="D36:F36"/>
    <mergeCell ref="A39:C39"/>
    <mergeCell ref="D39:E39"/>
    <mergeCell ref="F39:G39"/>
    <mergeCell ref="L22:L23"/>
    <mergeCell ref="A24:C24"/>
    <mergeCell ref="A27:C27"/>
    <mergeCell ref="A28:C28"/>
    <mergeCell ref="J22:J23"/>
    <mergeCell ref="K22:K23"/>
    <mergeCell ref="F22:F23"/>
    <mergeCell ref="G22:G23"/>
    <mergeCell ref="H22:H23"/>
    <mergeCell ref="I22:I23"/>
    <mergeCell ref="E22:E23"/>
    <mergeCell ref="A19:C19"/>
    <mergeCell ref="A20:C20"/>
    <mergeCell ref="A21:C21"/>
    <mergeCell ref="A22:C23"/>
    <mergeCell ref="D22:D23"/>
    <mergeCell ref="A16:C16"/>
    <mergeCell ref="A1:L1"/>
    <mergeCell ref="A2:L2"/>
    <mergeCell ref="A3:L3"/>
    <mergeCell ref="A5:L5"/>
    <mergeCell ref="B7:F7"/>
    <mergeCell ref="A8:C8"/>
    <mergeCell ref="A11:C11"/>
    <mergeCell ref="A12:C12"/>
    <mergeCell ref="A13:C13"/>
    <mergeCell ref="A14:C14"/>
    <mergeCell ref="A15:C15"/>
  </mergeCells>
  <pageMargins left="0.7" right="0.7" top="0.75" bottom="0.75" header="0.3" footer="0.3"/>
  <pageSetup scale="70" fitToWidth="0" orientation="landscape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45"/>
  <sheetViews>
    <sheetView topLeftCell="A25" workbookViewId="0">
      <selection activeCell="G50" sqref="G50"/>
    </sheetView>
  </sheetViews>
  <sheetFormatPr baseColWidth="10" defaultRowHeight="15" x14ac:dyDescent="0.25"/>
  <cols>
    <col min="1" max="1" width="11.42578125" style="6"/>
    <col min="2" max="2" width="11.42578125" style="7"/>
    <col min="3" max="3" width="18.5703125" style="7" customWidth="1"/>
    <col min="4" max="4" width="11.42578125" style="7"/>
    <col min="5" max="6" width="12.85546875" style="7" customWidth="1"/>
    <col min="7" max="7" width="13.140625" style="7" customWidth="1"/>
    <col min="8" max="8" width="12.7109375" style="7" customWidth="1"/>
    <col min="9" max="12" width="11.42578125" style="7"/>
    <col min="13" max="13" width="11.42578125" style="1"/>
    <col min="14" max="16384" width="11.42578125" style="2"/>
  </cols>
  <sheetData>
    <row r="1" spans="1:12" x14ac:dyDescent="0.25">
      <c r="A1" s="92" t="s">
        <v>0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4"/>
    </row>
    <row r="2" spans="1:12" x14ac:dyDescent="0.25">
      <c r="A2" s="95" t="s">
        <v>1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7"/>
    </row>
    <row r="3" spans="1:12" x14ac:dyDescent="0.25">
      <c r="A3" s="95" t="s">
        <v>2</v>
      </c>
      <c r="B3" s="96"/>
      <c r="C3" s="96"/>
      <c r="D3" s="96"/>
      <c r="E3" s="96"/>
      <c r="F3" s="96"/>
      <c r="G3" s="96"/>
      <c r="H3" s="96"/>
      <c r="I3" s="96"/>
      <c r="J3" s="96"/>
      <c r="K3" s="96"/>
      <c r="L3" s="97"/>
    </row>
    <row r="4" spans="1:12" x14ac:dyDescent="0.25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5"/>
    </row>
    <row r="5" spans="1:12" x14ac:dyDescent="0.25">
      <c r="A5" s="98" t="s">
        <v>3</v>
      </c>
      <c r="B5" s="99"/>
      <c r="C5" s="99"/>
      <c r="D5" s="99"/>
      <c r="E5" s="99"/>
      <c r="F5" s="99"/>
      <c r="G5" s="99"/>
      <c r="H5" s="99"/>
      <c r="I5" s="99"/>
      <c r="J5" s="99"/>
      <c r="K5" s="99"/>
      <c r="L5" s="100"/>
    </row>
    <row r="6" spans="1:12" x14ac:dyDescent="0.25">
      <c r="L6" s="8"/>
    </row>
    <row r="7" spans="1:12" x14ac:dyDescent="0.25">
      <c r="A7" s="45" t="s">
        <v>4</v>
      </c>
      <c r="B7" s="101"/>
      <c r="C7" s="102"/>
      <c r="D7" s="102"/>
      <c r="E7" s="102"/>
      <c r="F7" s="103"/>
      <c r="G7" s="44" t="s">
        <v>5</v>
      </c>
      <c r="L7" s="8"/>
    </row>
    <row r="8" spans="1:12" x14ac:dyDescent="0.25">
      <c r="A8" s="104"/>
      <c r="B8" s="105"/>
      <c r="C8" s="105"/>
      <c r="G8" s="9" t="s">
        <v>6</v>
      </c>
      <c r="L8" s="8"/>
    </row>
    <row r="9" spans="1:12" x14ac:dyDescent="0.25">
      <c r="A9" s="10" t="s">
        <v>64</v>
      </c>
      <c r="B9" s="11"/>
      <c r="C9" s="11"/>
      <c r="D9" s="11"/>
      <c r="H9"/>
      <c r="L9" s="8"/>
    </row>
    <row r="10" spans="1:12" x14ac:dyDescent="0.25">
      <c r="A10" s="10"/>
      <c r="B10" s="11"/>
      <c r="C10" s="11"/>
      <c r="D10" s="11"/>
      <c r="L10" s="8"/>
    </row>
    <row r="11" spans="1:12" ht="38.25" x14ac:dyDescent="0.25">
      <c r="A11" s="75" t="s">
        <v>7</v>
      </c>
      <c r="B11" s="76"/>
      <c r="C11" s="76"/>
      <c r="D11" s="46" t="s">
        <v>8</v>
      </c>
      <c r="E11" s="46" t="s">
        <v>9</v>
      </c>
      <c r="F11" s="46" t="s">
        <v>10</v>
      </c>
      <c r="G11" s="47" t="s">
        <v>11</v>
      </c>
      <c r="H11" s="12"/>
      <c r="I11" s="12"/>
      <c r="J11" s="12"/>
      <c r="K11" s="12"/>
      <c r="L11" s="13"/>
    </row>
    <row r="12" spans="1:12" x14ac:dyDescent="0.25">
      <c r="A12" s="106" t="s">
        <v>12</v>
      </c>
      <c r="B12" s="107"/>
      <c r="C12" s="107"/>
      <c r="D12" s="14" t="s">
        <v>13</v>
      </c>
      <c r="E12" s="14">
        <v>4</v>
      </c>
      <c r="F12" s="15">
        <v>1.8</v>
      </c>
      <c r="G12" s="15">
        <f>+E12*F12</f>
        <v>7.2</v>
      </c>
      <c r="L12" s="8"/>
    </row>
    <row r="13" spans="1:12" x14ac:dyDescent="0.25">
      <c r="A13" s="77" t="s">
        <v>14</v>
      </c>
      <c r="B13" s="78"/>
      <c r="C13" s="78"/>
      <c r="D13" s="16" t="s">
        <v>8</v>
      </c>
      <c r="E13" s="16">
        <v>2</v>
      </c>
      <c r="F13" s="17">
        <v>1</v>
      </c>
      <c r="G13" s="17">
        <f>E13*F13</f>
        <v>2</v>
      </c>
      <c r="L13" s="8"/>
    </row>
    <row r="14" spans="1:12" x14ac:dyDescent="0.25">
      <c r="A14" s="85" t="s">
        <v>15</v>
      </c>
      <c r="B14" s="86"/>
      <c r="C14" s="87"/>
      <c r="D14" s="16" t="s">
        <v>13</v>
      </c>
      <c r="E14" s="16">
        <v>2</v>
      </c>
      <c r="F14" s="17">
        <v>2</v>
      </c>
      <c r="G14" s="17">
        <f>E14*F14</f>
        <v>4</v>
      </c>
      <c r="L14" s="8"/>
    </row>
    <row r="15" spans="1:12" x14ac:dyDescent="0.25">
      <c r="A15" s="85" t="s">
        <v>16</v>
      </c>
      <c r="B15" s="86"/>
      <c r="C15" s="87"/>
      <c r="D15" s="16" t="s">
        <v>13</v>
      </c>
      <c r="E15" s="16">
        <v>1</v>
      </c>
      <c r="F15" s="17">
        <v>0.13</v>
      </c>
      <c r="G15" s="17">
        <f>+F15*E15</f>
        <v>0.13</v>
      </c>
      <c r="L15" s="8"/>
    </row>
    <row r="16" spans="1:12" x14ac:dyDescent="0.25">
      <c r="A16" s="77" t="s">
        <v>17</v>
      </c>
      <c r="B16" s="78"/>
      <c r="C16" s="78"/>
      <c r="D16" s="16" t="s">
        <v>13</v>
      </c>
      <c r="E16" s="16">
        <v>2</v>
      </c>
      <c r="F16" s="17">
        <v>4.5</v>
      </c>
      <c r="G16" s="17">
        <f>+F16*E16</f>
        <v>9</v>
      </c>
      <c r="L16" s="8"/>
    </row>
    <row r="17" spans="1:12" x14ac:dyDescent="0.25">
      <c r="F17" s="48" t="s">
        <v>18</v>
      </c>
      <c r="G17" s="49">
        <f>SUM(G12:G16)</f>
        <v>22.33</v>
      </c>
      <c r="L17" s="8"/>
    </row>
    <row r="18" spans="1:12" x14ac:dyDescent="0.25">
      <c r="L18" s="8"/>
    </row>
    <row r="19" spans="1:12" ht="38.25" x14ac:dyDescent="0.25">
      <c r="A19" s="75" t="s">
        <v>19</v>
      </c>
      <c r="B19" s="76"/>
      <c r="C19" s="76"/>
      <c r="D19" s="46" t="s">
        <v>8</v>
      </c>
      <c r="E19" s="46" t="s">
        <v>9</v>
      </c>
      <c r="F19" s="46" t="s">
        <v>20</v>
      </c>
      <c r="G19" s="46" t="s">
        <v>21</v>
      </c>
      <c r="H19" s="47" t="s">
        <v>22</v>
      </c>
      <c r="I19" s="47" t="s">
        <v>23</v>
      </c>
      <c r="J19" s="47" t="s">
        <v>24</v>
      </c>
      <c r="K19" s="47" t="s">
        <v>25</v>
      </c>
      <c r="L19" s="50" t="s">
        <v>26</v>
      </c>
    </row>
    <row r="20" spans="1:12" x14ac:dyDescent="0.25">
      <c r="A20" s="83" t="s">
        <v>27</v>
      </c>
      <c r="B20" s="84"/>
      <c r="C20" s="84"/>
      <c r="D20" s="18" t="s">
        <v>28</v>
      </c>
      <c r="E20" s="18">
        <v>15</v>
      </c>
      <c r="F20" s="19">
        <v>7906</v>
      </c>
      <c r="G20" s="19">
        <f>+F20/30</f>
        <v>263.53333333333336</v>
      </c>
      <c r="H20" s="19">
        <f>+G20/8</f>
        <v>32.94166666666667</v>
      </c>
      <c r="I20" s="19">
        <f>+G20/480</f>
        <v>0.54902777777777778</v>
      </c>
      <c r="J20" s="19">
        <f>+I20*E20</f>
        <v>8.2354166666666675</v>
      </c>
      <c r="K20" s="20">
        <v>1</v>
      </c>
      <c r="L20" s="21">
        <f>+E20*I20</f>
        <v>8.2354166666666675</v>
      </c>
    </row>
    <row r="21" spans="1:12" x14ac:dyDescent="0.25">
      <c r="A21" s="37" t="s">
        <v>29</v>
      </c>
      <c r="B21" s="38"/>
      <c r="C21" s="39"/>
      <c r="D21" s="18" t="s">
        <v>28</v>
      </c>
      <c r="E21" s="36">
        <v>0</v>
      </c>
      <c r="F21" s="19">
        <v>7906</v>
      </c>
      <c r="G21" s="35">
        <f>+F21/30</f>
        <v>263.53333333333336</v>
      </c>
      <c r="H21" s="35">
        <f>+G21/8</f>
        <v>32.94166666666667</v>
      </c>
      <c r="I21" s="35">
        <f>+G21/480</f>
        <v>0.54902777777777778</v>
      </c>
      <c r="J21" s="35">
        <f>+I21*E21</f>
        <v>0</v>
      </c>
      <c r="K21" s="36">
        <v>2</v>
      </c>
      <c r="L21" s="34">
        <f>+J21*K21</f>
        <v>0</v>
      </c>
    </row>
    <row r="22" spans="1:12" x14ac:dyDescent="0.25">
      <c r="A22" s="85" t="s">
        <v>57</v>
      </c>
      <c r="B22" s="86"/>
      <c r="C22" s="87"/>
      <c r="D22" s="36" t="s">
        <v>28</v>
      </c>
      <c r="E22" s="36">
        <v>35</v>
      </c>
      <c r="F22" s="19">
        <v>7906</v>
      </c>
      <c r="G22" s="35">
        <f>+F22/30</f>
        <v>263.53333333333336</v>
      </c>
      <c r="H22" s="35">
        <f>+G22/8</f>
        <v>32.94166666666667</v>
      </c>
      <c r="I22" s="35">
        <f>+G22/480</f>
        <v>0.54902777777777778</v>
      </c>
      <c r="J22" s="35">
        <f>+I22*E22</f>
        <v>19.215972222222224</v>
      </c>
      <c r="K22" s="36">
        <v>2</v>
      </c>
      <c r="L22" s="34">
        <f>+J22*K22</f>
        <v>38.431944444444447</v>
      </c>
    </row>
    <row r="23" spans="1:12" x14ac:dyDescent="0.25">
      <c r="A23" s="88" t="s">
        <v>49</v>
      </c>
      <c r="B23" s="89"/>
      <c r="C23" s="89"/>
      <c r="D23" s="81" t="s">
        <v>28</v>
      </c>
      <c r="E23" s="81">
        <v>12</v>
      </c>
      <c r="F23" s="79">
        <v>14680</v>
      </c>
      <c r="G23" s="79">
        <f>+F23/30</f>
        <v>489.33333333333331</v>
      </c>
      <c r="H23" s="79">
        <f>+G23/8</f>
        <v>61.166666666666664</v>
      </c>
      <c r="I23" s="79">
        <f>+G23/480</f>
        <v>1.0194444444444444</v>
      </c>
      <c r="J23" s="79">
        <f>+G23/480</f>
        <v>1.0194444444444444</v>
      </c>
      <c r="K23" s="81">
        <v>1</v>
      </c>
      <c r="L23" s="70">
        <f>+J23*E23</f>
        <v>12.233333333333333</v>
      </c>
    </row>
    <row r="24" spans="1:12" x14ac:dyDescent="0.25">
      <c r="A24" s="90"/>
      <c r="B24" s="91"/>
      <c r="C24" s="91"/>
      <c r="D24" s="82"/>
      <c r="E24" s="82"/>
      <c r="F24" s="80"/>
      <c r="G24" s="80"/>
      <c r="H24" s="80"/>
      <c r="I24" s="80"/>
      <c r="J24" s="80"/>
      <c r="K24" s="82"/>
      <c r="L24" s="71"/>
    </row>
    <row r="25" spans="1:12" x14ac:dyDescent="0.25">
      <c r="A25" s="72"/>
      <c r="B25" s="73"/>
      <c r="C25" s="74"/>
      <c r="D25" s="36"/>
      <c r="E25" s="36"/>
      <c r="F25" s="35"/>
      <c r="G25" s="35"/>
      <c r="H25" s="35"/>
      <c r="I25" s="35"/>
      <c r="J25" s="28"/>
      <c r="K25" s="36"/>
      <c r="L25" s="34">
        <f>+K25*J25*E25</f>
        <v>0</v>
      </c>
    </row>
    <row r="26" spans="1:12" x14ac:dyDescent="0.25">
      <c r="J26" s="29"/>
      <c r="K26" s="51" t="s">
        <v>18</v>
      </c>
      <c r="L26" s="52">
        <f>SUM(L20:L24)</f>
        <v>58.900694444444447</v>
      </c>
    </row>
    <row r="27" spans="1:12" x14ac:dyDescent="0.25">
      <c r="L27" s="8"/>
    </row>
    <row r="28" spans="1:12" ht="25.5" x14ac:dyDescent="0.25">
      <c r="A28" s="75" t="s">
        <v>30</v>
      </c>
      <c r="B28" s="76"/>
      <c r="C28" s="76"/>
      <c r="D28" s="46" t="s">
        <v>8</v>
      </c>
      <c r="E28" s="47" t="s">
        <v>31</v>
      </c>
      <c r="F28" s="47" t="s">
        <v>32</v>
      </c>
      <c r="G28" s="47" t="s">
        <v>33</v>
      </c>
      <c r="H28" s="47" t="s">
        <v>34</v>
      </c>
      <c r="I28" s="47" t="s">
        <v>35</v>
      </c>
      <c r="J28" s="47" t="s">
        <v>36</v>
      </c>
      <c r="K28" s="47" t="s">
        <v>37</v>
      </c>
      <c r="L28" s="50" t="s">
        <v>38</v>
      </c>
    </row>
    <row r="29" spans="1:12" x14ac:dyDescent="0.25">
      <c r="A29" s="77" t="s">
        <v>39</v>
      </c>
      <c r="B29" s="78"/>
      <c r="C29" s="78"/>
      <c r="D29" s="16" t="s">
        <v>40</v>
      </c>
      <c r="E29" s="17">
        <v>22.7</v>
      </c>
      <c r="F29" s="16">
        <f>970/11680</f>
        <v>8.3047945205479451E-2</v>
      </c>
      <c r="G29" s="16">
        <f>80.83/973.33</f>
        <v>8.3044804947962139E-2</v>
      </c>
      <c r="H29" s="16">
        <f>2.69/32.44</f>
        <v>8.2922318125770653E-2</v>
      </c>
      <c r="I29" s="16">
        <f>0.011/1.35</f>
        <v>8.1481481481481474E-3</v>
      </c>
      <c r="J29" s="16">
        <f>0.00183333/0.0225</f>
        <v>8.1481333333333336E-2</v>
      </c>
      <c r="K29" s="30">
        <v>40</v>
      </c>
      <c r="L29" s="31">
        <f>+K29*J29*E29</f>
        <v>73.985050666666666</v>
      </c>
    </row>
    <row r="30" spans="1:12" x14ac:dyDescent="0.25">
      <c r="K30" s="53" t="s">
        <v>18</v>
      </c>
      <c r="L30" s="54">
        <f>SUM(L29)</f>
        <v>73.985050666666666</v>
      </c>
    </row>
    <row r="31" spans="1:12" ht="24" customHeight="1" x14ac:dyDescent="0.25">
      <c r="L31" s="8"/>
    </row>
    <row r="32" spans="1:12" x14ac:dyDescent="0.25">
      <c r="L32" s="8"/>
    </row>
    <row r="33" spans="1:13" x14ac:dyDescent="0.25">
      <c r="D33" s="64" t="s">
        <v>41</v>
      </c>
      <c r="E33" s="64"/>
      <c r="F33" s="64"/>
      <c r="G33" s="55">
        <f>+G17</f>
        <v>22.33</v>
      </c>
      <c r="L33" s="8"/>
    </row>
    <row r="34" spans="1:13" x14ac:dyDescent="0.25">
      <c r="D34" s="64" t="s">
        <v>42</v>
      </c>
      <c r="E34" s="64"/>
      <c r="F34" s="64"/>
      <c r="G34" s="55">
        <f>+L26</f>
        <v>58.900694444444447</v>
      </c>
      <c r="L34" s="8"/>
    </row>
    <row r="35" spans="1:13" x14ac:dyDescent="0.25">
      <c r="D35" s="64" t="s">
        <v>43</v>
      </c>
      <c r="E35" s="64"/>
      <c r="F35" s="64"/>
      <c r="G35" s="55">
        <f>+L30</f>
        <v>73.985050666666666</v>
      </c>
      <c r="L35" s="8"/>
    </row>
    <row r="36" spans="1:13" x14ac:dyDescent="0.25">
      <c r="D36" s="65" t="s">
        <v>44</v>
      </c>
      <c r="E36" s="66"/>
      <c r="F36" s="67"/>
      <c r="G36" s="56">
        <f>SUM(G33:G35)</f>
        <v>155.21574511111112</v>
      </c>
      <c r="L36" s="8"/>
    </row>
    <row r="37" spans="1:13" x14ac:dyDescent="0.25">
      <c r="L37" s="8"/>
    </row>
    <row r="38" spans="1:13" x14ac:dyDescent="0.25">
      <c r="L38" s="8"/>
    </row>
    <row r="39" spans="1:13" x14ac:dyDescent="0.25">
      <c r="A39" s="68" t="s">
        <v>45</v>
      </c>
      <c r="B39" s="69"/>
      <c r="C39" s="69"/>
      <c r="D39" s="69" t="s">
        <v>46</v>
      </c>
      <c r="E39" s="69"/>
      <c r="F39" s="69" t="s">
        <v>47</v>
      </c>
      <c r="G39" s="69"/>
      <c r="H39" s="57" t="s">
        <v>48</v>
      </c>
      <c r="L39" s="8"/>
    </row>
    <row r="40" spans="1:13" s="43" customFormat="1" ht="26.25" customHeight="1" x14ac:dyDescent="0.25">
      <c r="A40" s="111" t="s">
        <v>58</v>
      </c>
      <c r="B40" s="112"/>
      <c r="C40" s="112"/>
      <c r="D40" s="113">
        <v>0</v>
      </c>
      <c r="E40" s="113"/>
      <c r="F40" s="113">
        <f>+G36</f>
        <v>155.21574511111112</v>
      </c>
      <c r="G40" s="114"/>
      <c r="H40" s="59">
        <v>1</v>
      </c>
      <c r="I40" s="40"/>
      <c r="J40" s="40"/>
      <c r="K40" s="40"/>
      <c r="L40" s="41"/>
      <c r="M40" s="42"/>
    </row>
    <row r="41" spans="1:13" x14ac:dyDescent="0.25">
      <c r="L41" s="8"/>
    </row>
    <row r="42" spans="1:13" x14ac:dyDescent="0.25">
      <c r="A42" s="6" t="s">
        <v>59</v>
      </c>
      <c r="L42" s="8"/>
    </row>
    <row r="43" spans="1:13" x14ac:dyDescent="0.25">
      <c r="L43" s="8"/>
    </row>
    <row r="44" spans="1:13" x14ac:dyDescent="0.25">
      <c r="L44" s="8"/>
    </row>
    <row r="45" spans="1:13" x14ac:dyDescent="0.25">
      <c r="A45" s="3"/>
      <c r="B45" s="4"/>
      <c r="C45" s="4"/>
      <c r="D45" s="4"/>
      <c r="E45" s="4"/>
      <c r="F45" s="4"/>
      <c r="G45" s="4"/>
      <c r="H45" s="4"/>
      <c r="I45" s="4"/>
      <c r="J45" s="4"/>
      <c r="K45" s="4"/>
      <c r="L45" s="5"/>
    </row>
  </sheetData>
  <mergeCells count="38">
    <mergeCell ref="A16:C16"/>
    <mergeCell ref="A1:L1"/>
    <mergeCell ref="A2:L2"/>
    <mergeCell ref="A3:L3"/>
    <mergeCell ref="A5:L5"/>
    <mergeCell ref="B7:F7"/>
    <mergeCell ref="A8:C8"/>
    <mergeCell ref="A11:C11"/>
    <mergeCell ref="A12:C12"/>
    <mergeCell ref="A13:C13"/>
    <mergeCell ref="A14:C14"/>
    <mergeCell ref="A15:C15"/>
    <mergeCell ref="A19:C19"/>
    <mergeCell ref="A20:C20"/>
    <mergeCell ref="A22:C22"/>
    <mergeCell ref="A23:C24"/>
    <mergeCell ref="D23:D24"/>
    <mergeCell ref="L23:L24"/>
    <mergeCell ref="A25:C25"/>
    <mergeCell ref="A28:C28"/>
    <mergeCell ref="A29:C29"/>
    <mergeCell ref="J23:J24"/>
    <mergeCell ref="K23:K24"/>
    <mergeCell ref="F23:F24"/>
    <mergeCell ref="G23:G24"/>
    <mergeCell ref="H23:H24"/>
    <mergeCell ref="I23:I24"/>
    <mergeCell ref="E23:E24"/>
    <mergeCell ref="A40:C40"/>
    <mergeCell ref="D40:E40"/>
    <mergeCell ref="F40:G40"/>
    <mergeCell ref="D33:F33"/>
    <mergeCell ref="D34:F34"/>
    <mergeCell ref="D35:F35"/>
    <mergeCell ref="D36:F36"/>
    <mergeCell ref="A39:C39"/>
    <mergeCell ref="D39:E39"/>
    <mergeCell ref="F39:G39"/>
  </mergeCells>
  <pageMargins left="0.7" right="0.7" top="0.75" bottom="0.75" header="0.3" footer="0.3"/>
  <pageSetup scale="70" fitToWidth="0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IX. Fact. juegos mecánicos</vt:lpstr>
      <vt:lpstr>X. Fact. medidas basicas seg.</vt:lpstr>
      <vt:lpstr>XI. Evaluacion riesgos</vt:lpstr>
      <vt:lpstr>XII. Evaluacion simulacros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ThinkCentre_0</dc:creator>
  <cp:lastModifiedBy>prueb</cp:lastModifiedBy>
  <cp:lastPrinted>2022-08-22T15:44:30Z</cp:lastPrinted>
  <dcterms:created xsi:type="dcterms:W3CDTF">2015-06-05T18:19:34Z</dcterms:created>
  <dcterms:modified xsi:type="dcterms:W3CDTF">2022-10-03T20:27:25Z</dcterms:modified>
</cp:coreProperties>
</file>