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E:\LEY Y DISPOSICIONES 2023\Entrega a Secretaria300922\Anexos Ley de Ingresos 2023\Ordenamiento Territorial\"/>
    </mc:Choice>
  </mc:AlternateContent>
  <xr:revisionPtr revIDLastSave="0" documentId="8_{93414FF7-E9E6-4091-A191-4DB13B3B7B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MISO DE VENTA" sheetId="1" r:id="rId1"/>
    <sheet name="ESTACIONAMIENTO (2)" sheetId="2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D16" i="1"/>
  <c r="E16" i="1" s="1"/>
  <c r="F16" i="1" s="1"/>
  <c r="G16" i="1" s="1"/>
  <c r="H16" i="1" s="1"/>
  <c r="D15" i="1"/>
  <c r="E15" i="1" s="1"/>
  <c r="F15" i="1" s="1"/>
  <c r="G15" i="1" s="1"/>
  <c r="H15" i="1" s="1"/>
  <c r="D18" i="1" l="1"/>
  <c r="D17" i="1"/>
  <c r="E6" i="1" l="1"/>
  <c r="I15" i="1" l="1"/>
  <c r="I16" i="1"/>
  <c r="E17" i="1"/>
  <c r="F17" i="1" s="1"/>
  <c r="G17" i="1" s="1"/>
  <c r="H17" i="1" s="1"/>
  <c r="I17" i="1" s="1"/>
  <c r="E10" i="1"/>
  <c r="F10" i="1" s="1"/>
  <c r="F11" i="1" l="1"/>
  <c r="E19" i="1"/>
  <c r="F19" i="1" s="1"/>
  <c r="G19" i="1" s="1"/>
  <c r="H19" i="1" s="1"/>
  <c r="I19" i="1" s="1"/>
  <c r="E11" i="1" l="1"/>
  <c r="E18" i="1"/>
  <c r="F18" i="1" s="1"/>
  <c r="E37" i="2" l="1"/>
  <c r="F37" i="2" s="1"/>
  <c r="G37" i="2" s="1"/>
  <c r="H37" i="2" s="1"/>
  <c r="J37" i="2" s="1"/>
  <c r="E36" i="2"/>
  <c r="F36" i="2" s="1"/>
  <c r="G36" i="2" s="1"/>
  <c r="H36" i="2" s="1"/>
  <c r="J36" i="2" s="1"/>
  <c r="E35" i="2"/>
  <c r="F35" i="2" s="1"/>
  <c r="G35" i="2" s="1"/>
  <c r="H35" i="2" s="1"/>
  <c r="J35" i="2" s="1"/>
  <c r="E34" i="2"/>
  <c r="F34" i="2" s="1"/>
  <c r="G34" i="2" s="1"/>
  <c r="H34" i="2" s="1"/>
  <c r="J34" i="2" s="1"/>
  <c r="E33" i="2"/>
  <c r="F33" i="2" s="1"/>
  <c r="G33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C5" i="2"/>
  <c r="E29" i="2" l="1"/>
  <c r="H33" i="2"/>
  <c r="J33" i="2" s="1"/>
  <c r="J38" i="2" s="1"/>
  <c r="M33" i="2"/>
  <c r="N33" i="2" s="1"/>
  <c r="F10" i="2"/>
  <c r="F29" i="2" s="1"/>
  <c r="E47" i="2" s="1"/>
  <c r="E48" i="2" l="1"/>
  <c r="D43" i="2"/>
  <c r="E43" i="2" s="1"/>
  <c r="D42" i="2"/>
  <c r="E42" i="2" s="1"/>
  <c r="E44" i="2" l="1"/>
  <c r="E49" i="2" s="1"/>
  <c r="E50" i="2"/>
  <c r="G18" i="1"/>
  <c r="H18" i="1" s="1"/>
  <c r="I18" i="1" s="1"/>
  <c r="H20" i="1" l="1"/>
  <c r="I20" i="1" l="1"/>
  <c r="E26" i="1" s="1"/>
  <c r="E27" i="1" l="1"/>
  <c r="E30" i="1" s="1"/>
</calcChain>
</file>

<file path=xl/sharedStrings.xml><?xml version="1.0" encoding="utf-8"?>
<sst xmlns="http://schemas.openxmlformats.org/spreadsheetml/2006/main" count="148" uniqueCount="99">
  <si>
    <t>ANÁLISIS DE PRECIOS UNITARIOS</t>
  </si>
  <si>
    <t>CONCEPTO:</t>
  </si>
  <si>
    <t>No.</t>
  </si>
  <si>
    <t>UNIDAD:</t>
  </si>
  <si>
    <t>MATERIALES y OTROS INSUMOS</t>
  </si>
  <si>
    <t>Unidad</t>
  </si>
  <si>
    <t>Cantidad</t>
  </si>
  <si>
    <t>Costo Unitario</t>
  </si>
  <si>
    <t>Importe por día</t>
  </si>
  <si>
    <t>Total por día, por cabeza</t>
  </si>
  <si>
    <t>Cloralex</t>
  </si>
  <si>
    <t>litros</t>
  </si>
  <si>
    <t>Desengrasante</t>
  </si>
  <si>
    <t xml:space="preserve">Franela </t>
  </si>
  <si>
    <t>metros</t>
  </si>
  <si>
    <t>Jabon liquido</t>
  </si>
  <si>
    <t>Jerga Blanca</t>
  </si>
  <si>
    <t>Pastilla Desodorante</t>
  </si>
  <si>
    <t>pieza</t>
  </si>
  <si>
    <t xml:space="preserve">Atomizador </t>
  </si>
  <si>
    <t>Jabon en polvo</t>
  </si>
  <si>
    <t>kilogramo</t>
  </si>
  <si>
    <t>Escoba</t>
  </si>
  <si>
    <t>Papel higienico</t>
  </si>
  <si>
    <t>Toalla interdoblada</t>
  </si>
  <si>
    <t>Acido muriatico</t>
  </si>
  <si>
    <t>Bolsa Negra Jumbo</t>
  </si>
  <si>
    <t xml:space="preserve">Cubeta </t>
  </si>
  <si>
    <t>Limpiador Multiusos</t>
  </si>
  <si>
    <t>Trapeador</t>
  </si>
  <si>
    <t>Tinta (sellado de Semovientes)</t>
  </si>
  <si>
    <t>litro</t>
  </si>
  <si>
    <t>Lapiz (marcado de Semovientes)</t>
  </si>
  <si>
    <t>Pieza</t>
  </si>
  <si>
    <t>Crayon tinta (marcador de ganado)</t>
  </si>
  <si>
    <t>SUMA:</t>
  </si>
  <si>
    <t>MANO DE OBRA</t>
  </si>
  <si>
    <t>Sueldo mensual</t>
  </si>
  <si>
    <t>sueldo diario</t>
  </si>
  <si>
    <t>Sueldo por hora</t>
  </si>
  <si>
    <t>Sueldo por minuto</t>
  </si>
  <si>
    <t>Total por  empleado</t>
  </si>
  <si>
    <t>Personal requerido</t>
  </si>
  <si>
    <t>HERRAMIENTA Y EQUIPO</t>
  </si>
  <si>
    <t>Importe</t>
  </si>
  <si>
    <t>Herramienta menor</t>
  </si>
  <si>
    <t>% MO</t>
  </si>
  <si>
    <t>Equipo de seguridad</t>
  </si>
  <si>
    <t>%MO</t>
  </si>
  <si>
    <t>Materiales e Insumos</t>
  </si>
  <si>
    <t>Mano de Obra</t>
  </si>
  <si>
    <t>Herramiento y Equipo</t>
  </si>
  <si>
    <t>Precio Unitario:</t>
  </si>
  <si>
    <t>HERRAMIENTA MENOR</t>
  </si>
  <si>
    <t>El costo por herramienta menor (o herramienta de mano), corresponde al consumo por desgaste de herramientas de mano utilizadas en la ejecución del concepto de trabajo.</t>
  </si>
  <si>
    <t>Este costo se calculará mediante la expresión:</t>
  </si>
  <si>
    <t>Hm = Kh * Mo</t>
  </si>
  <si>
    <t>Donde:</t>
  </si>
  <si>
    <t>“Hm” Representa el costo por herramienta de mano.</t>
  </si>
  <si>
    <t>“Kh” Representa un coeficiente cuyo valor se fijará en función del tipo de trabajo y de la herramienta requerida para su ejecución (en éste caso 3%)</t>
  </si>
  <si>
    <t xml:space="preserve">"Mo" Representa el costo unitario por concepto de mano de obra </t>
  </si>
  <si>
    <t>EQUIPO DE SEGURIDAD</t>
  </si>
  <si>
    <t>El costo directo por equipo de seguridad, corresponde al equipo necesario para la protección personal deltrabajador para ejecutar el concepto de trabajo.</t>
  </si>
  <si>
    <t>Es = Ks * Mo</t>
  </si>
  <si>
    <t>“Es” Representa el costo por equipo de seguridad.</t>
  </si>
  <si>
    <t>"Ks” Representa un coeficiente cuyo valor se fija en función del tipo de trabajo y del equipo requerido para la seguridad del trabajador (en ésta caso 2%)</t>
  </si>
  <si>
    <t>"Mo" Representa el costo unitario por concepto de mano de obra calculado de acuerdo</t>
  </si>
  <si>
    <t>Factores de herramienta menor y equipo de seguridad</t>
  </si>
  <si>
    <t>La depreciación y desgaste de la herramienta, así como el uso de equipo de seguridad que usa en forma particular el operario, representaría un estudio demasiado extenso y quizá poco significativo, el hábito ha consignado un rango de valores entre el uno y el cinco por ciento, sin embargo, en construcción se utiliza un valor de 3% para la herramienta menor y 2% para el equipo de seguridad valores que al integrarlos en el periodo de eqjecución de los trabajos, o bien de un periodo, representarían el costo de una nueva adquisición de éste tipo de herramienta y equipo.</t>
  </si>
  <si>
    <t xml:space="preserve">Servicio de Estacionamiento Publico </t>
  </si>
  <si>
    <t>Promedio de ingresos de autos por día:</t>
  </si>
  <si>
    <t>Automovil</t>
  </si>
  <si>
    <t>Recaudador 1</t>
  </si>
  <si>
    <t>Recaudador 2</t>
  </si>
  <si>
    <t>Recaudador 3</t>
  </si>
  <si>
    <t>Recaudador 4</t>
  </si>
  <si>
    <t>Inspector</t>
  </si>
  <si>
    <t>Hora</t>
  </si>
  <si>
    <t>Total proceso, por dia</t>
  </si>
  <si>
    <t>MATERIALES Y OTROS INSUMOS</t>
  </si>
  <si>
    <t>Minutos</t>
  </si>
  <si>
    <t>Total por permiso</t>
  </si>
  <si>
    <t>Director de Área</t>
  </si>
  <si>
    <t>Cantidad por permiso</t>
  </si>
  <si>
    <t>Importe Anual</t>
  </si>
  <si>
    <t>Total por Pieza</t>
  </si>
  <si>
    <t>Formato</t>
  </si>
  <si>
    <t>M2</t>
  </si>
  <si>
    <t>PERMISO DE VENTA DE LOTES POR M2 DE SUPERFICIE</t>
  </si>
  <si>
    <t>Director General</t>
  </si>
  <si>
    <t>Precio Unitario por permiso de  Venta de Lotes :</t>
  </si>
  <si>
    <t>Jefe de Departamento Juridico</t>
  </si>
  <si>
    <t>INCREMENTO</t>
  </si>
  <si>
    <t>ANEXO 1</t>
  </si>
  <si>
    <t>Articulo 26 fraccion V</t>
  </si>
  <si>
    <t>Jefe de Departamento Fraccionamientos</t>
  </si>
  <si>
    <t>Costo Actual</t>
  </si>
  <si>
    <t xml:space="preserve">NOTA: A partir de 25 unidades se considera un Regimen en condominio y el lote minimo es de 105 m2. De acuerdo al Codigo Territorial y el Reglamento de Uso de Suelo. </t>
  </si>
  <si>
    <t>FORMATOS DE PERMISO (PAPEL E IMPRESIÓN)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</si>
</sst>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(&quot;$&quot;\ * #,##0.00_);_(&quot;$&quot;\ * \(#,##0.00\);_(&quot;$&quot;\ * &quot;-&quot;??_);_(@_)"/>
    <numFmt numFmtId="166" formatCode="_(&quot;$&quot;* #,##0.00_);_(&quot;$&quot;* \(#,##0.00\);_(&quot;$&quot;* &quot;-&quot;??_);_(@_)"/>
    <numFmt numFmtId="167" formatCode="_(&quot;$&quot;\ * #,##0.000_);_(&quot;$&quot;\ * \(#,##0.000\);_(&quot;$&quot;\ * &quot;-&quot;??_);_(@_)"/>
    <numFmt numFmtId="168" formatCode="_(&quot;$&quot;\ * #,##0.0000_);_(&quot;$&quot;\ * \(#,##0.0000\);_(&quot;$&quot;\ * &quot;-&quot;??_);_(@_)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555555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2" fillId="2" borderId="11" xfId="0" applyFont="1" applyFill="1" applyBorder="1" applyAlignment="1">
      <alignment horizontal="center" vertical="center"/>
    </xf>
    <xf numFmtId="165" fontId="2" fillId="2" borderId="11" xfId="2" applyFont="1" applyFill="1" applyBorder="1" applyAlignment="1">
      <alignment horizontal="center" vertical="center"/>
    </xf>
    <xf numFmtId="165" fontId="2" fillId="2" borderId="0" xfId="2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165" fontId="3" fillId="0" borderId="11" xfId="2" applyFont="1" applyBorder="1"/>
    <xf numFmtId="165" fontId="3" fillId="0" borderId="0" xfId="2" applyFont="1" applyBorder="1"/>
    <xf numFmtId="166" fontId="3" fillId="0" borderId="0" xfId="0" applyNumberFormat="1" applyFont="1"/>
    <xf numFmtId="0" fontId="3" fillId="0" borderId="11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2" fillId="2" borderId="12" xfId="0" applyFont="1" applyFill="1" applyBorder="1"/>
    <xf numFmtId="165" fontId="2" fillId="2" borderId="12" xfId="2" applyFont="1" applyFill="1" applyBorder="1"/>
    <xf numFmtId="165" fontId="2" fillId="2" borderId="0" xfId="2" applyFont="1" applyFill="1" applyBorder="1"/>
    <xf numFmtId="0" fontId="2" fillId="0" borderId="0" xfId="0" applyFont="1" applyBorder="1" applyAlignment="1">
      <alignment horizontal="centerContinuous"/>
    </xf>
    <xf numFmtId="165" fontId="3" fillId="0" borderId="12" xfId="2" applyFont="1" applyBorder="1"/>
    <xf numFmtId="0" fontId="2" fillId="2" borderId="11" xfId="0" applyFont="1" applyFill="1" applyBorder="1" applyAlignment="1">
      <alignment horizontal="center" vertical="center" wrapText="1"/>
    </xf>
    <xf numFmtId="43" fontId="3" fillId="0" borderId="11" xfId="1" applyFont="1" applyBorder="1" applyAlignment="1">
      <alignment horizontal="center"/>
    </xf>
    <xf numFmtId="1" fontId="3" fillId="3" borderId="1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5" fontId="2" fillId="2" borderId="11" xfId="2" applyFont="1" applyFill="1" applyBorder="1" applyAlignment="1">
      <alignment horizontal="center"/>
    </xf>
    <xf numFmtId="165" fontId="2" fillId="2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5" fontId="3" fillId="0" borderId="0" xfId="0" applyNumberFormat="1" applyFont="1"/>
    <xf numFmtId="44" fontId="3" fillId="0" borderId="0" xfId="0" applyNumberFormat="1" applyFont="1"/>
    <xf numFmtId="0" fontId="2" fillId="2" borderId="12" xfId="0" applyFont="1" applyFill="1" applyBorder="1" applyAlignment="1">
      <alignment horizontal="right"/>
    </xf>
    <xf numFmtId="44" fontId="3" fillId="0" borderId="0" xfId="0" applyNumberFormat="1" applyFont="1" applyBorder="1"/>
    <xf numFmtId="44" fontId="3" fillId="0" borderId="13" xfId="0" applyNumberFormat="1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 vertical="center"/>
    </xf>
    <xf numFmtId="165" fontId="2" fillId="4" borderId="11" xfId="2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/>
    <xf numFmtId="4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3" fontId="3" fillId="0" borderId="11" xfId="0" applyNumberFormat="1" applyFont="1" applyBorder="1" applyAlignment="1">
      <alignment horizontal="center"/>
    </xf>
    <xf numFmtId="0" fontId="2" fillId="4" borderId="14" xfId="0" applyFont="1" applyFill="1" applyBorder="1" applyAlignment="1">
      <alignment horizontal="center" vertical="center"/>
    </xf>
    <xf numFmtId="165" fontId="3" fillId="0" borderId="14" xfId="2" applyFont="1" applyBorder="1"/>
    <xf numFmtId="165" fontId="3" fillId="0" borderId="8" xfId="2" applyFont="1" applyBorder="1"/>
    <xf numFmtId="165" fontId="2" fillId="4" borderId="11" xfId="2" applyFont="1" applyFill="1" applyBorder="1" applyAlignment="1">
      <alignment horizontal="center" vertical="center" wrapText="1"/>
    </xf>
    <xf numFmtId="165" fontId="2" fillId="4" borderId="11" xfId="2" applyFont="1" applyFill="1" applyBorder="1"/>
    <xf numFmtId="0" fontId="2" fillId="4" borderId="8" xfId="0" applyFont="1" applyFill="1" applyBorder="1"/>
    <xf numFmtId="165" fontId="2" fillId="4" borderId="8" xfId="2" applyFont="1" applyFill="1" applyBorder="1" applyAlignment="1">
      <alignment horizontal="center"/>
    </xf>
    <xf numFmtId="44" fontId="3" fillId="0" borderId="11" xfId="0" applyNumberFormat="1" applyFont="1" applyBorder="1" applyAlignment="1">
      <alignment horizontal="center"/>
    </xf>
    <xf numFmtId="165" fontId="2" fillId="0" borderId="12" xfId="2" applyFont="1" applyFill="1" applyBorder="1"/>
    <xf numFmtId="0" fontId="2" fillId="4" borderId="11" xfId="0" applyFont="1" applyFill="1" applyBorder="1" applyAlignment="1">
      <alignment horizontal="center" vertical="center" wrapText="1"/>
    </xf>
    <xf numFmtId="165" fontId="2" fillId="4" borderId="8" xfId="2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43" fontId="3" fillId="0" borderId="11" xfId="1" applyFont="1" applyFill="1" applyBorder="1" applyAlignment="1">
      <alignment horizontal="center"/>
    </xf>
    <xf numFmtId="168" fontId="3" fillId="0" borderId="11" xfId="2" applyNumberFormat="1" applyFont="1" applyBorder="1"/>
    <xf numFmtId="167" fontId="2" fillId="4" borderId="11" xfId="2" applyNumberFormat="1" applyFont="1" applyFill="1" applyBorder="1"/>
    <xf numFmtId="10" fontId="2" fillId="0" borderId="0" xfId="4" applyNumberFormat="1" applyFont="1"/>
    <xf numFmtId="44" fontId="2" fillId="0" borderId="0" xfId="0" applyNumberFormat="1" applyFont="1"/>
    <xf numFmtId="0" fontId="2" fillId="3" borderId="0" xfId="0" applyFont="1" applyFill="1" applyAlignment="1">
      <alignment horizontal="center"/>
    </xf>
    <xf numFmtId="10" fontId="2" fillId="3" borderId="0" xfId="4" applyNumberFormat="1" applyFont="1" applyFill="1" applyAlignment="1">
      <alignment horizontal="center"/>
    </xf>
    <xf numFmtId="0" fontId="2" fillId="0" borderId="0" xfId="0" applyFont="1"/>
    <xf numFmtId="165" fontId="2" fillId="0" borderId="0" xfId="2" applyFont="1"/>
    <xf numFmtId="0" fontId="2" fillId="0" borderId="0" xfId="0" applyFont="1" applyAlignment="1">
      <alignment horizontal="right"/>
    </xf>
    <xf numFmtId="165" fontId="3" fillId="0" borderId="11" xfId="2" applyFont="1" applyBorder="1" applyAlignment="1">
      <alignment horizontal="center"/>
    </xf>
    <xf numFmtId="44" fontId="3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4" borderId="0" xfId="0" applyFont="1" applyFill="1" applyBorder="1" applyAlignment="1">
      <alignment horizontal="right" wrapText="1"/>
    </xf>
    <xf numFmtId="0" fontId="2" fillId="4" borderId="1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Hipervínculo" xfId="3" builtinId="8"/>
    <cellStyle name="Millares" xfId="1" builtinId="3"/>
    <cellStyle name="Moneda" xfId="2" builtinId="4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Users\servertim\AppData\Roaming\Skype\My%20Skype%20Received%20Files\TARJETAS%20DE%20COSTOS%20RAST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1"/>
      <sheetName val="RES"/>
      <sheetName val="PORCINO"/>
    </sheetNames>
    <sheetDataSet>
      <sheetData sheetId="0"/>
      <sheetData sheetId="1">
        <row r="7">
          <cell r="C7">
            <v>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uenastareas.com/inscribirse/?redirectUrl=%2Fensayos%2F3-De-Herramienta-y-Equipo-De%2F3393105.html&amp;from=essay&amp;from=essa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K30"/>
  <sheetViews>
    <sheetView tabSelected="1" zoomScaleNormal="80" workbookViewId="0">
      <selection activeCell="K14" sqref="K14"/>
    </sheetView>
  </sheetViews>
  <sheetFormatPr baseColWidth="10" defaultColWidth="11.42578125" defaultRowHeight="14.25" x14ac:dyDescent="0.2"/>
  <cols>
    <col min="1" max="1" width="66.140625" style="2" customWidth="1"/>
    <col min="2" max="3" width="14.28515625" style="2" customWidth="1"/>
    <col min="4" max="4" width="18.28515625" style="2" customWidth="1"/>
    <col min="5" max="5" width="16.7109375" style="2" customWidth="1"/>
    <col min="6" max="6" width="20.42578125" style="2" customWidth="1"/>
    <col min="7" max="7" width="15.85546875" style="2" customWidth="1"/>
    <col min="8" max="9" width="14.28515625" style="2" customWidth="1"/>
    <col min="10" max="16384" width="11.42578125" style="2"/>
  </cols>
  <sheetData>
    <row r="1" spans="1:11" ht="15" customHeight="1" x14ac:dyDescent="0.2">
      <c r="A1" s="91" t="s">
        <v>93</v>
      </c>
    </row>
    <row r="2" spans="1:11" ht="15" customHeight="1" x14ac:dyDescent="0.2">
      <c r="A2" s="92"/>
    </row>
    <row r="3" spans="1:11" ht="15" x14ac:dyDescent="0.25">
      <c r="A3" s="94" t="s">
        <v>0</v>
      </c>
      <c r="B3" s="94"/>
      <c r="C3" s="94"/>
      <c r="D3" s="94"/>
      <c r="E3" s="94"/>
      <c r="F3" s="63"/>
    </row>
    <row r="4" spans="1:11" ht="15" x14ac:dyDescent="0.25">
      <c r="A4" s="3"/>
      <c r="B4" s="4"/>
      <c r="C4" s="4"/>
      <c r="D4" s="4"/>
      <c r="E4" s="4"/>
      <c r="F4" s="41"/>
    </row>
    <row r="5" spans="1:11" ht="15" x14ac:dyDescent="0.25">
      <c r="A5" s="52" t="s">
        <v>1</v>
      </c>
      <c r="B5" s="53" t="s">
        <v>2</v>
      </c>
      <c r="C5" s="54" t="s">
        <v>87</v>
      </c>
      <c r="D5" s="55"/>
      <c r="E5" s="56" t="s">
        <v>3</v>
      </c>
      <c r="F5" s="64"/>
      <c r="G5" s="2" t="s">
        <v>97</v>
      </c>
    </row>
    <row r="6" spans="1:11" x14ac:dyDescent="0.2">
      <c r="A6" s="96" t="s">
        <v>88</v>
      </c>
      <c r="B6" s="97"/>
      <c r="C6" s="97"/>
      <c r="D6" s="98"/>
      <c r="E6" s="61">
        <f>25*105</f>
        <v>2625</v>
      </c>
      <c r="F6" s="12"/>
      <c r="G6" s="2" t="s">
        <v>94</v>
      </c>
    </row>
    <row r="7" spans="1:11" x14ac:dyDescent="0.2">
      <c r="A7" s="99"/>
      <c r="B7" s="100"/>
      <c r="C7" s="100"/>
      <c r="D7" s="101"/>
      <c r="E7" s="62"/>
      <c r="F7" s="18"/>
    </row>
    <row r="8" spans="1:11" ht="15" x14ac:dyDescent="0.25">
      <c r="A8" s="3"/>
      <c r="B8" s="4"/>
      <c r="C8" s="4"/>
      <c r="D8" s="4"/>
      <c r="E8" s="4"/>
      <c r="F8" s="4"/>
    </row>
    <row r="9" spans="1:11" ht="15" x14ac:dyDescent="0.2">
      <c r="A9" s="57" t="s">
        <v>79</v>
      </c>
      <c r="B9" s="57" t="s">
        <v>5</v>
      </c>
      <c r="C9" s="57" t="s">
        <v>6</v>
      </c>
      <c r="D9" s="66" t="s">
        <v>7</v>
      </c>
      <c r="E9" s="58" t="s">
        <v>84</v>
      </c>
      <c r="F9" s="69" t="s">
        <v>85</v>
      </c>
    </row>
    <row r="10" spans="1:11" ht="27" x14ac:dyDescent="0.35">
      <c r="A10" s="22" t="s">
        <v>98</v>
      </c>
      <c r="B10" s="23" t="s">
        <v>86</v>
      </c>
      <c r="C10" s="65">
        <v>5</v>
      </c>
      <c r="D10" s="67">
        <v>8</v>
      </c>
      <c r="E10" s="25">
        <f t="shared" ref="E10" si="0">D10*C10</f>
        <v>40</v>
      </c>
      <c r="F10" s="80">
        <f>E10/E6</f>
        <v>1.5238095238095238E-2</v>
      </c>
      <c r="G10" s="27"/>
      <c r="I10" s="78"/>
      <c r="J10" s="78"/>
      <c r="K10" s="77"/>
    </row>
    <row r="11" spans="1:11" ht="15" x14ac:dyDescent="0.25">
      <c r="B11" s="29"/>
      <c r="D11" s="60" t="s">
        <v>35</v>
      </c>
      <c r="E11" s="70">
        <f>SUM(E10:E10)</f>
        <v>40</v>
      </c>
      <c r="F11" s="81">
        <f>SUM(F10:F10)</f>
        <v>1.5238095238095238E-2</v>
      </c>
    </row>
    <row r="12" spans="1:11" ht="15" x14ac:dyDescent="0.25">
      <c r="B12" s="29"/>
      <c r="D12" s="33"/>
      <c r="E12" s="68"/>
      <c r="F12" s="26"/>
    </row>
    <row r="13" spans="1:11" ht="15" x14ac:dyDescent="0.25">
      <c r="A13" s="33"/>
      <c r="B13" s="3"/>
      <c r="C13" s="33"/>
      <c r="D13" s="33"/>
      <c r="E13" s="34"/>
      <c r="F13" s="26"/>
    </row>
    <row r="14" spans="1:11" ht="45.75" customHeight="1" x14ac:dyDescent="0.2">
      <c r="A14" s="57" t="s">
        <v>36</v>
      </c>
      <c r="B14" s="57" t="s">
        <v>5</v>
      </c>
      <c r="C14" s="75" t="s">
        <v>83</v>
      </c>
      <c r="D14" s="57" t="s">
        <v>37</v>
      </c>
      <c r="E14" s="57" t="s">
        <v>38</v>
      </c>
      <c r="F14" s="59" t="s">
        <v>39</v>
      </c>
      <c r="G14" s="59" t="s">
        <v>40</v>
      </c>
      <c r="H14" s="59" t="s">
        <v>81</v>
      </c>
      <c r="I14" s="69" t="s">
        <v>85</v>
      </c>
    </row>
    <row r="15" spans="1:11" ht="15.75" customHeight="1" x14ac:dyDescent="0.2">
      <c r="A15" s="28" t="s">
        <v>76</v>
      </c>
      <c r="B15" s="23" t="s">
        <v>80</v>
      </c>
      <c r="C15" s="24">
        <v>90</v>
      </c>
      <c r="D15" s="79">
        <f>5308.09*2</f>
        <v>10616.18</v>
      </c>
      <c r="E15" s="24">
        <f>D15/30.4</f>
        <v>349.21644736842109</v>
      </c>
      <c r="F15" s="24">
        <f>E15/8</f>
        <v>43.652055921052636</v>
      </c>
      <c r="G15" s="24">
        <f>F15/60</f>
        <v>0.72753426535087728</v>
      </c>
      <c r="H15" s="24">
        <f>C15*G15</f>
        <v>65.478083881578954</v>
      </c>
      <c r="I15" s="89">
        <f>H15/E6</f>
        <v>2.494403195488722E-2</v>
      </c>
      <c r="J15" s="73"/>
    </row>
    <row r="16" spans="1:11" ht="15.75" customHeight="1" x14ac:dyDescent="0.2">
      <c r="A16" s="28" t="s">
        <v>95</v>
      </c>
      <c r="B16" s="23" t="s">
        <v>80</v>
      </c>
      <c r="C16" s="24">
        <v>240</v>
      </c>
      <c r="D16" s="79">
        <f>8163.78*2</f>
        <v>16327.56</v>
      </c>
      <c r="E16" s="24">
        <f t="shared" ref="E16" si="1">+D16/30.4</f>
        <v>537.09078947368425</v>
      </c>
      <c r="F16" s="24">
        <f t="shared" ref="F16" si="2">+E16/8</f>
        <v>67.136348684210532</v>
      </c>
      <c r="G16" s="24">
        <f t="shared" ref="G16" si="3">+F16/60</f>
        <v>1.1189391447368422</v>
      </c>
      <c r="H16" s="24">
        <f t="shared" ref="H16" si="4">+G16*C16</f>
        <v>268.54539473684213</v>
      </c>
      <c r="I16" s="73">
        <f>H16/E6</f>
        <v>0.10230300751879701</v>
      </c>
      <c r="J16" s="90"/>
    </row>
    <row r="17" spans="1:9" ht="15.75" customHeight="1" x14ac:dyDescent="0.2">
      <c r="A17" s="28" t="s">
        <v>91</v>
      </c>
      <c r="B17" s="23" t="s">
        <v>80</v>
      </c>
      <c r="C17" s="24">
        <v>150</v>
      </c>
      <c r="D17" s="79">
        <f>8163.78*2</f>
        <v>16327.56</v>
      </c>
      <c r="E17" s="24">
        <f t="shared" ref="E17" si="5">+D17/30.4</f>
        <v>537.09078947368425</v>
      </c>
      <c r="F17" s="24">
        <f t="shared" ref="F17" si="6">+E17/8</f>
        <v>67.136348684210532</v>
      </c>
      <c r="G17" s="24">
        <f t="shared" ref="G17" si="7">+F17/60</f>
        <v>1.1189391447368422</v>
      </c>
      <c r="H17" s="24">
        <f t="shared" ref="H17" si="8">+G17*C17</f>
        <v>167.84087171052633</v>
      </c>
      <c r="I17" s="73">
        <f>H17/E6</f>
        <v>6.3939379699248122E-2</v>
      </c>
    </row>
    <row r="18" spans="1:9" ht="15.75" customHeight="1" x14ac:dyDescent="0.2">
      <c r="A18" s="28" t="s">
        <v>82</v>
      </c>
      <c r="B18" s="23" t="s">
        <v>80</v>
      </c>
      <c r="C18" s="24">
        <v>120</v>
      </c>
      <c r="D18" s="36">
        <f>16676.53*2</f>
        <v>33353.06</v>
      </c>
      <c r="E18" s="24">
        <f t="shared" ref="E18" si="9">+D18/30.4</f>
        <v>1097.1401315789474</v>
      </c>
      <c r="F18" s="24">
        <f t="shared" ref="F18" si="10">+E18/8</f>
        <v>137.14251644736842</v>
      </c>
      <c r="G18" s="24">
        <f t="shared" ref="G18" si="11">+F18/60</f>
        <v>2.2857086074561406</v>
      </c>
      <c r="H18" s="24">
        <f t="shared" ref="H18" si="12">+G18*C18</f>
        <v>274.28503289473684</v>
      </c>
      <c r="I18" s="73">
        <f>H18/E6</f>
        <v>0.10448953634085213</v>
      </c>
    </row>
    <row r="19" spans="1:9" ht="15.75" customHeight="1" x14ac:dyDescent="0.2">
      <c r="A19" s="28" t="s">
        <v>89</v>
      </c>
      <c r="B19" s="23" t="s">
        <v>80</v>
      </c>
      <c r="C19" s="24">
        <v>40</v>
      </c>
      <c r="D19" s="36">
        <v>56392.56</v>
      </c>
      <c r="E19" s="24">
        <f t="shared" ref="E19" si="13">+D19/30.4</f>
        <v>1855.0184210526315</v>
      </c>
      <c r="F19" s="24">
        <f t="shared" ref="F19" si="14">+E19/8</f>
        <v>231.87730263157894</v>
      </c>
      <c r="G19" s="24">
        <f t="shared" ref="G19" si="15">+F19/60</f>
        <v>3.8646217105263156</v>
      </c>
      <c r="H19" s="24">
        <f t="shared" ref="H19" si="16">+G19*C19</f>
        <v>154.58486842105262</v>
      </c>
      <c r="I19" s="73">
        <f>H19/E6</f>
        <v>5.8889473684210519E-2</v>
      </c>
    </row>
    <row r="20" spans="1:9" ht="15" x14ac:dyDescent="0.25">
      <c r="B20" s="29"/>
      <c r="G20" s="71" t="s">
        <v>35</v>
      </c>
      <c r="H20" s="76">
        <f>SUM(H15:H19)</f>
        <v>930.7342516447369</v>
      </c>
      <c r="I20" s="72">
        <f>SUM(I15:I19)</f>
        <v>0.35456542919799505</v>
      </c>
    </row>
    <row r="21" spans="1:9" x14ac:dyDescent="0.2">
      <c r="B21" s="29"/>
    </row>
    <row r="22" spans="1:9" ht="15" x14ac:dyDescent="0.25">
      <c r="A22" s="33"/>
      <c r="B22" s="3"/>
      <c r="C22" s="33"/>
      <c r="D22" s="33"/>
      <c r="E22" s="34"/>
      <c r="F22" s="26"/>
    </row>
    <row r="25" spans="1:9" ht="14.25" customHeight="1" x14ac:dyDescent="0.25">
      <c r="B25" s="95" t="s">
        <v>49</v>
      </c>
      <c r="C25" s="95"/>
      <c r="D25" s="95"/>
      <c r="E25" s="42">
        <f>+F11</f>
        <v>1.5238095238095238E-2</v>
      </c>
    </row>
    <row r="26" spans="1:9" ht="14.25" customHeight="1" x14ac:dyDescent="0.25">
      <c r="B26" s="95" t="s">
        <v>50</v>
      </c>
      <c r="C26" s="95"/>
      <c r="D26" s="95"/>
      <c r="E26" s="45">
        <f>+I20</f>
        <v>0.35456542919799505</v>
      </c>
    </row>
    <row r="27" spans="1:9" ht="37.5" customHeight="1" x14ac:dyDescent="0.25">
      <c r="B27" s="93" t="s">
        <v>90</v>
      </c>
      <c r="C27" s="93"/>
      <c r="D27" s="93"/>
      <c r="E27" s="74">
        <f>SUM(E25:E26)</f>
        <v>0.36980352443609027</v>
      </c>
      <c r="G27" s="82"/>
      <c r="H27" s="83"/>
    </row>
    <row r="28" spans="1:9" ht="15" x14ac:dyDescent="0.25">
      <c r="D28" s="88" t="s">
        <v>96</v>
      </c>
      <c r="E28" s="87">
        <v>0.2</v>
      </c>
    </row>
    <row r="29" spans="1:9" ht="15" x14ac:dyDescent="0.25">
      <c r="D29" s="86"/>
      <c r="E29" s="86"/>
    </row>
    <row r="30" spans="1:9" ht="15" x14ac:dyDescent="0.25">
      <c r="D30" s="84" t="s">
        <v>92</v>
      </c>
      <c r="E30" s="85">
        <f>(E27-E28)/E28</f>
        <v>0.84901762218045129</v>
      </c>
    </row>
  </sheetData>
  <mergeCells count="6">
    <mergeCell ref="A1:A2"/>
    <mergeCell ref="B27:D27"/>
    <mergeCell ref="A3:E3"/>
    <mergeCell ref="B26:D26"/>
    <mergeCell ref="B25:D25"/>
    <mergeCell ref="A6:D7"/>
  </mergeCells>
  <pageMargins left="0.70866141732283472" right="0.70866141732283472" top="0.74803149606299213" bottom="0.74803149606299213" header="0.31496062992125984" footer="0.31496062992125984"/>
  <pageSetup scale="37" orientation="landscape" r:id="rId1"/>
  <headerFooter>
    <oddHeader>&amp;C&amp;"Arial,Negrita"&amp;12TESORERÍA MUNICIPAL 
DIRECCIÓN DE INGRESOS
TARJETA DE COSTOS POR SERVICIO</oddHeader>
    <oddFooter>&amp;C&amp;"Arial,Negrita"&amp;12PÁGINA 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N80"/>
  <sheetViews>
    <sheetView zoomScaleNormal="100" workbookViewId="0">
      <selection activeCell="D18" sqref="D18"/>
    </sheetView>
  </sheetViews>
  <sheetFormatPr baseColWidth="10" defaultColWidth="11.42578125" defaultRowHeight="14.25" x14ac:dyDescent="0.2"/>
  <cols>
    <col min="1" max="1" width="66.140625" style="2" customWidth="1"/>
    <col min="2" max="3" width="14.28515625" style="2" customWidth="1"/>
    <col min="4" max="4" width="16.85546875" style="2" customWidth="1"/>
    <col min="5" max="5" width="16.140625" style="2" customWidth="1"/>
    <col min="6" max="10" width="14.28515625" style="2" customWidth="1"/>
    <col min="11" max="16384" width="11.42578125" style="2"/>
  </cols>
  <sheetData>
    <row r="3" spans="1:7" ht="15" x14ac:dyDescent="0.25">
      <c r="A3" s="102" t="s">
        <v>0</v>
      </c>
      <c r="B3" s="102"/>
      <c r="C3" s="102"/>
      <c r="D3" s="102"/>
      <c r="E3" s="102"/>
      <c r="F3" s="1"/>
    </row>
    <row r="4" spans="1:7" ht="15" x14ac:dyDescent="0.25">
      <c r="A4" s="3"/>
      <c r="B4" s="4"/>
      <c r="C4" s="4"/>
      <c r="D4" s="4"/>
      <c r="E4" s="4"/>
      <c r="F4" s="4"/>
    </row>
    <row r="5" spans="1:7" ht="15" x14ac:dyDescent="0.25">
      <c r="A5" s="5" t="s">
        <v>1</v>
      </c>
      <c r="B5" s="6" t="s">
        <v>2</v>
      </c>
      <c r="C5" s="7">
        <f>+'[1]1'!C7</f>
        <v>1</v>
      </c>
      <c r="D5" s="8"/>
      <c r="E5" s="9" t="s">
        <v>3</v>
      </c>
      <c r="F5" s="10"/>
    </row>
    <row r="6" spans="1:7" x14ac:dyDescent="0.2">
      <c r="A6" s="103" t="s">
        <v>69</v>
      </c>
      <c r="B6" s="104"/>
      <c r="C6" s="104"/>
      <c r="D6" s="105"/>
      <c r="E6" s="11" t="s">
        <v>71</v>
      </c>
      <c r="F6" s="12"/>
    </row>
    <row r="7" spans="1:7" x14ac:dyDescent="0.2">
      <c r="A7" s="13" t="s">
        <v>70</v>
      </c>
      <c r="B7" s="14"/>
      <c r="C7" s="15"/>
      <c r="D7" s="16"/>
      <c r="E7" s="17">
        <v>180</v>
      </c>
      <c r="F7" s="18"/>
    </row>
    <row r="8" spans="1:7" ht="15" x14ac:dyDescent="0.25">
      <c r="A8" s="3"/>
      <c r="B8" s="4"/>
      <c r="C8" s="4"/>
      <c r="D8" s="4"/>
      <c r="E8" s="4"/>
      <c r="F8" s="4"/>
    </row>
    <row r="9" spans="1:7" ht="45" x14ac:dyDescent="0.2">
      <c r="A9" s="19" t="s">
        <v>4</v>
      </c>
      <c r="B9" s="19" t="s">
        <v>5</v>
      </c>
      <c r="C9" s="19" t="s">
        <v>6</v>
      </c>
      <c r="D9" s="19" t="s">
        <v>7</v>
      </c>
      <c r="E9" s="20" t="s">
        <v>8</v>
      </c>
      <c r="F9" s="21" t="s">
        <v>9</v>
      </c>
    </row>
    <row r="10" spans="1:7" x14ac:dyDescent="0.2">
      <c r="A10" s="22" t="s">
        <v>10</v>
      </c>
      <c r="B10" s="23" t="s">
        <v>11</v>
      </c>
      <c r="C10" s="24">
        <v>5</v>
      </c>
      <c r="D10" s="25">
        <v>7.5</v>
      </c>
      <c r="E10" s="25">
        <f>+ROUND(C10*D10,2)</f>
        <v>37.5</v>
      </c>
      <c r="F10" s="26">
        <f>+E10/$E$7</f>
        <v>0.20833333333333334</v>
      </c>
      <c r="G10" s="27"/>
    </row>
    <row r="11" spans="1:7" x14ac:dyDescent="0.2">
      <c r="A11" s="22" t="s">
        <v>12</v>
      </c>
      <c r="B11" s="23" t="s">
        <v>11</v>
      </c>
      <c r="C11" s="24">
        <v>1</v>
      </c>
      <c r="D11" s="25">
        <v>18.5</v>
      </c>
      <c r="E11" s="25">
        <f t="shared" ref="E11:E25" si="0">+ROUND(C11*D11,2)</f>
        <v>18.5</v>
      </c>
      <c r="F11" s="26">
        <f t="shared" ref="F11:F28" si="1">+E11/$E$7</f>
        <v>0.10277777777777777</v>
      </c>
      <c r="G11" s="27"/>
    </row>
    <row r="12" spans="1:7" x14ac:dyDescent="0.2">
      <c r="A12" s="22" t="s">
        <v>13</v>
      </c>
      <c r="B12" s="23" t="s">
        <v>14</v>
      </c>
      <c r="C12" s="24">
        <v>12</v>
      </c>
      <c r="D12" s="25">
        <v>9</v>
      </c>
      <c r="E12" s="25">
        <f t="shared" si="0"/>
        <v>108</v>
      </c>
      <c r="F12" s="26">
        <f t="shared" si="1"/>
        <v>0.6</v>
      </c>
      <c r="G12" s="27"/>
    </row>
    <row r="13" spans="1:7" x14ac:dyDescent="0.2">
      <c r="A13" s="22" t="s">
        <v>15</v>
      </c>
      <c r="B13" s="23" t="s">
        <v>11</v>
      </c>
      <c r="C13" s="24">
        <v>0.5</v>
      </c>
      <c r="D13" s="25">
        <v>12.1</v>
      </c>
      <c r="E13" s="25">
        <f t="shared" si="0"/>
        <v>6.05</v>
      </c>
      <c r="F13" s="26">
        <f t="shared" si="1"/>
        <v>3.3611111111111112E-2</v>
      </c>
      <c r="G13" s="27"/>
    </row>
    <row r="14" spans="1:7" x14ac:dyDescent="0.2">
      <c r="A14" s="22" t="s">
        <v>16</v>
      </c>
      <c r="B14" s="23" t="s">
        <v>14</v>
      </c>
      <c r="C14" s="24">
        <v>12</v>
      </c>
      <c r="D14" s="25">
        <v>10.5</v>
      </c>
      <c r="E14" s="25">
        <f t="shared" si="0"/>
        <v>126</v>
      </c>
      <c r="F14" s="26">
        <f t="shared" si="1"/>
        <v>0.7</v>
      </c>
      <c r="G14" s="27"/>
    </row>
    <row r="15" spans="1:7" x14ac:dyDescent="0.2">
      <c r="A15" s="22" t="s">
        <v>17</v>
      </c>
      <c r="B15" s="23" t="s">
        <v>18</v>
      </c>
      <c r="C15" s="24">
        <v>1</v>
      </c>
      <c r="D15" s="25">
        <v>6.2</v>
      </c>
      <c r="E15" s="25">
        <f t="shared" si="0"/>
        <v>6.2</v>
      </c>
      <c r="F15" s="26">
        <f t="shared" si="1"/>
        <v>3.4444444444444444E-2</v>
      </c>
      <c r="G15" s="27"/>
    </row>
    <row r="16" spans="1:7" x14ac:dyDescent="0.2">
      <c r="A16" s="22" t="s">
        <v>19</v>
      </c>
      <c r="B16" s="23" t="s">
        <v>18</v>
      </c>
      <c r="C16" s="24">
        <v>1</v>
      </c>
      <c r="D16" s="25">
        <v>12.5</v>
      </c>
      <c r="E16" s="25">
        <f t="shared" si="0"/>
        <v>12.5</v>
      </c>
      <c r="F16" s="26">
        <f t="shared" si="1"/>
        <v>6.9444444444444448E-2</v>
      </c>
      <c r="G16" s="27"/>
    </row>
    <row r="17" spans="1:10" x14ac:dyDescent="0.2">
      <c r="A17" s="22" t="s">
        <v>20</v>
      </c>
      <c r="B17" s="23" t="s">
        <v>21</v>
      </c>
      <c r="C17" s="24">
        <v>2</v>
      </c>
      <c r="D17" s="25">
        <v>22.5</v>
      </c>
      <c r="E17" s="25">
        <f t="shared" si="0"/>
        <v>45</v>
      </c>
      <c r="F17" s="26">
        <f t="shared" si="1"/>
        <v>0.25</v>
      </c>
      <c r="G17" s="27"/>
    </row>
    <row r="18" spans="1:10" x14ac:dyDescent="0.2">
      <c r="A18" s="22" t="s">
        <v>22</v>
      </c>
      <c r="B18" s="23" t="s">
        <v>18</v>
      </c>
      <c r="C18" s="24">
        <v>0.02</v>
      </c>
      <c r="D18" s="25">
        <v>18</v>
      </c>
      <c r="E18" s="25">
        <f t="shared" si="0"/>
        <v>0.36</v>
      </c>
      <c r="F18" s="26">
        <f t="shared" si="1"/>
        <v>2E-3</v>
      </c>
      <c r="G18" s="27"/>
    </row>
    <row r="19" spans="1:10" x14ac:dyDescent="0.2">
      <c r="A19" s="22" t="s">
        <v>23</v>
      </c>
      <c r="B19" s="23" t="s">
        <v>18</v>
      </c>
      <c r="C19" s="24">
        <v>1</v>
      </c>
      <c r="D19" s="25">
        <v>13.333</v>
      </c>
      <c r="E19" s="25">
        <f t="shared" si="0"/>
        <v>13.33</v>
      </c>
      <c r="F19" s="26">
        <f t="shared" si="1"/>
        <v>7.4055555555555555E-2</v>
      </c>
      <c r="G19" s="27"/>
    </row>
    <row r="20" spans="1:10" x14ac:dyDescent="0.2">
      <c r="A20" s="22" t="s">
        <v>24</v>
      </c>
      <c r="B20" s="23" t="s">
        <v>18</v>
      </c>
      <c r="C20" s="24">
        <v>1</v>
      </c>
      <c r="D20" s="25">
        <v>5.9279999999999999</v>
      </c>
      <c r="E20" s="25">
        <f t="shared" si="0"/>
        <v>5.93</v>
      </c>
      <c r="F20" s="26">
        <f t="shared" si="1"/>
        <v>3.2944444444444443E-2</v>
      </c>
      <c r="G20" s="27"/>
    </row>
    <row r="21" spans="1:10" x14ac:dyDescent="0.2">
      <c r="A21" s="22" t="s">
        <v>25</v>
      </c>
      <c r="B21" s="23" t="s">
        <v>11</v>
      </c>
      <c r="C21" s="24">
        <v>1</v>
      </c>
      <c r="D21" s="25">
        <v>12.5</v>
      </c>
      <c r="E21" s="25">
        <f t="shared" si="0"/>
        <v>12.5</v>
      </c>
      <c r="F21" s="26">
        <f t="shared" si="1"/>
        <v>6.9444444444444448E-2</v>
      </c>
      <c r="G21" s="27"/>
    </row>
    <row r="22" spans="1:10" x14ac:dyDescent="0.2">
      <c r="A22" s="22" t="s">
        <v>26</v>
      </c>
      <c r="B22" s="23" t="s">
        <v>21</v>
      </c>
      <c r="C22" s="24">
        <v>0.03</v>
      </c>
      <c r="D22" s="25">
        <v>23.5</v>
      </c>
      <c r="E22" s="25">
        <f t="shared" si="0"/>
        <v>0.71</v>
      </c>
      <c r="F22" s="26">
        <f t="shared" si="1"/>
        <v>3.944444444444444E-3</v>
      </c>
      <c r="G22" s="27"/>
    </row>
    <row r="23" spans="1:10" x14ac:dyDescent="0.2">
      <c r="A23" s="22" t="s">
        <v>27</v>
      </c>
      <c r="B23" s="23" t="s">
        <v>18</v>
      </c>
      <c r="C23" s="24">
        <v>0.03</v>
      </c>
      <c r="D23" s="25">
        <v>52</v>
      </c>
      <c r="E23" s="25">
        <f t="shared" si="0"/>
        <v>1.56</v>
      </c>
      <c r="F23" s="26">
        <f t="shared" si="1"/>
        <v>8.6666666666666663E-3</v>
      </c>
      <c r="G23" s="27"/>
    </row>
    <row r="24" spans="1:10" x14ac:dyDescent="0.2">
      <c r="A24" s="22" t="s">
        <v>28</v>
      </c>
      <c r="B24" s="23" t="s">
        <v>11</v>
      </c>
      <c r="C24" s="24">
        <v>0.5</v>
      </c>
      <c r="D24" s="25">
        <v>15.166</v>
      </c>
      <c r="E24" s="25">
        <f t="shared" si="0"/>
        <v>7.58</v>
      </c>
      <c r="F24" s="26">
        <f t="shared" si="1"/>
        <v>4.2111111111111113E-2</v>
      </c>
      <c r="G24" s="27"/>
    </row>
    <row r="25" spans="1:10" x14ac:dyDescent="0.2">
      <c r="A25" s="22" t="s">
        <v>29</v>
      </c>
      <c r="B25" s="23" t="s">
        <v>18</v>
      </c>
      <c r="C25" s="24">
        <v>0.3</v>
      </c>
      <c r="D25" s="25">
        <v>34</v>
      </c>
      <c r="E25" s="25">
        <f t="shared" si="0"/>
        <v>10.199999999999999</v>
      </c>
      <c r="F25" s="26">
        <f t="shared" si="1"/>
        <v>5.6666666666666664E-2</v>
      </c>
      <c r="G25" s="27"/>
    </row>
    <row r="26" spans="1:10" x14ac:dyDescent="0.2">
      <c r="A26" s="28" t="s">
        <v>30</v>
      </c>
      <c r="B26" s="23" t="s">
        <v>31</v>
      </c>
      <c r="C26" s="24">
        <v>0.03</v>
      </c>
      <c r="D26" s="25">
        <v>184.26</v>
      </c>
      <c r="E26" s="25">
        <f>+ROUND(C26*D26,2)</f>
        <v>5.53</v>
      </c>
      <c r="F26" s="26">
        <f t="shared" si="1"/>
        <v>3.0722222222222224E-2</v>
      </c>
      <c r="G26" s="27"/>
    </row>
    <row r="27" spans="1:10" x14ac:dyDescent="0.2">
      <c r="A27" s="28" t="s">
        <v>32</v>
      </c>
      <c r="B27" s="23" t="s">
        <v>33</v>
      </c>
      <c r="C27" s="24">
        <v>0.3</v>
      </c>
      <c r="D27" s="25">
        <v>99</v>
      </c>
      <c r="E27" s="25">
        <f>+ROUND(C27*D27,2)</f>
        <v>29.7</v>
      </c>
      <c r="F27" s="26">
        <f t="shared" si="1"/>
        <v>0.16500000000000001</v>
      </c>
      <c r="G27" s="27"/>
    </row>
    <row r="28" spans="1:10" x14ac:dyDescent="0.2">
      <c r="A28" s="28" t="s">
        <v>34</v>
      </c>
      <c r="B28" s="23" t="s">
        <v>33</v>
      </c>
      <c r="C28" s="24">
        <v>0.3</v>
      </c>
      <c r="D28" s="25">
        <v>20</v>
      </c>
      <c r="E28" s="25">
        <f>+ROUND(C28*D28,2)</f>
        <v>6</v>
      </c>
      <c r="F28" s="26">
        <f t="shared" si="1"/>
        <v>3.3333333333333333E-2</v>
      </c>
      <c r="G28" s="27"/>
    </row>
    <row r="29" spans="1:10" ht="15" x14ac:dyDescent="0.25">
      <c r="B29" s="29"/>
      <c r="D29" s="30" t="s">
        <v>35</v>
      </c>
      <c r="E29" s="31">
        <f>SUM(E10:E28)</f>
        <v>453.14999999999992</v>
      </c>
      <c r="F29" s="32">
        <f>SUM(F10:F28)</f>
        <v>2.5175000000000005</v>
      </c>
    </row>
    <row r="30" spans="1:10" ht="15" x14ac:dyDescent="0.25">
      <c r="B30" s="29"/>
      <c r="D30" s="33"/>
      <c r="E30" s="34"/>
      <c r="F30" s="26"/>
    </row>
    <row r="31" spans="1:10" ht="15" x14ac:dyDescent="0.25">
      <c r="A31" s="33"/>
      <c r="B31" s="3"/>
      <c r="C31" s="33"/>
      <c r="D31" s="33"/>
      <c r="E31" s="34"/>
      <c r="F31" s="26"/>
    </row>
    <row r="32" spans="1:10" ht="62.25" customHeight="1" x14ac:dyDescent="0.2">
      <c r="A32" s="19" t="s">
        <v>36</v>
      </c>
      <c r="B32" s="19" t="s">
        <v>5</v>
      </c>
      <c r="C32" s="19" t="s">
        <v>6</v>
      </c>
      <c r="D32" s="19" t="s">
        <v>37</v>
      </c>
      <c r="E32" s="19" t="s">
        <v>38</v>
      </c>
      <c r="F32" s="35" t="s">
        <v>39</v>
      </c>
      <c r="G32" s="35" t="s">
        <v>40</v>
      </c>
      <c r="H32" s="35" t="s">
        <v>41</v>
      </c>
      <c r="I32" s="35" t="s">
        <v>42</v>
      </c>
      <c r="J32" s="35" t="s">
        <v>78</v>
      </c>
    </row>
    <row r="33" spans="1:14" ht="15.75" customHeight="1" x14ac:dyDescent="0.2">
      <c r="A33" s="28" t="s">
        <v>72</v>
      </c>
      <c r="B33" s="23" t="s">
        <v>77</v>
      </c>
      <c r="C33" s="24">
        <v>8</v>
      </c>
      <c r="D33" s="36">
        <v>4520.0600000000004</v>
      </c>
      <c r="E33" s="24">
        <f t="shared" ref="E33:E37" si="2">+D33/30.4</f>
        <v>148.68618421052633</v>
      </c>
      <c r="F33" s="24">
        <f t="shared" ref="F33:F37" si="3">+E33/8</f>
        <v>18.585773026315792</v>
      </c>
      <c r="G33" s="24">
        <f t="shared" ref="G33:G37" si="4">+F33/60</f>
        <v>0.30976288377192984</v>
      </c>
      <c r="H33" s="24">
        <f>+G33*C33</f>
        <v>2.4781030701754387</v>
      </c>
      <c r="I33" s="37">
        <v>1</v>
      </c>
      <c r="J33" s="24">
        <f t="shared" ref="J33:J37" si="5">+I33*H33</f>
        <v>2.4781030701754387</v>
      </c>
      <c r="L33" s="2">
        <v>60</v>
      </c>
      <c r="M33" s="2">
        <f>+G33*L33</f>
        <v>18.585773026315792</v>
      </c>
      <c r="N33" s="2">
        <f>+M33*8</f>
        <v>148.68618421052633</v>
      </c>
    </row>
    <row r="34" spans="1:14" ht="15.75" customHeight="1" x14ac:dyDescent="0.2">
      <c r="A34" s="28" t="s">
        <v>73</v>
      </c>
      <c r="B34" s="23" t="s">
        <v>77</v>
      </c>
      <c r="C34" s="24">
        <v>8</v>
      </c>
      <c r="D34" s="36">
        <v>4520.0600000000004</v>
      </c>
      <c r="E34" s="24">
        <f t="shared" si="2"/>
        <v>148.68618421052633</v>
      </c>
      <c r="F34" s="24">
        <f t="shared" si="3"/>
        <v>18.585773026315792</v>
      </c>
      <c r="G34" s="24">
        <f t="shared" si="4"/>
        <v>0.30976288377192984</v>
      </c>
      <c r="H34" s="24">
        <f t="shared" ref="H34:H37" si="6">+G34*C34</f>
        <v>2.4781030701754387</v>
      </c>
      <c r="I34" s="37">
        <v>1</v>
      </c>
      <c r="J34" s="24">
        <f t="shared" si="5"/>
        <v>2.4781030701754387</v>
      </c>
    </row>
    <row r="35" spans="1:14" ht="15.75" customHeight="1" x14ac:dyDescent="0.2">
      <c r="A35" s="28" t="s">
        <v>74</v>
      </c>
      <c r="B35" s="23" t="s">
        <v>77</v>
      </c>
      <c r="C35" s="24">
        <v>8</v>
      </c>
      <c r="D35" s="36">
        <v>4520.0600000000004</v>
      </c>
      <c r="E35" s="24">
        <f t="shared" si="2"/>
        <v>148.68618421052633</v>
      </c>
      <c r="F35" s="24">
        <f t="shared" si="3"/>
        <v>18.585773026315792</v>
      </c>
      <c r="G35" s="24">
        <f t="shared" si="4"/>
        <v>0.30976288377192984</v>
      </c>
      <c r="H35" s="24">
        <f t="shared" si="6"/>
        <v>2.4781030701754387</v>
      </c>
      <c r="I35" s="37">
        <v>1</v>
      </c>
      <c r="J35" s="24">
        <f t="shared" si="5"/>
        <v>2.4781030701754387</v>
      </c>
    </row>
    <row r="36" spans="1:14" ht="15.75" customHeight="1" x14ac:dyDescent="0.2">
      <c r="A36" s="28" t="s">
        <v>75</v>
      </c>
      <c r="B36" s="23" t="s">
        <v>77</v>
      </c>
      <c r="C36" s="24">
        <v>8</v>
      </c>
      <c r="D36" s="36">
        <v>4520.0600000000004</v>
      </c>
      <c r="E36" s="24">
        <f t="shared" si="2"/>
        <v>148.68618421052633</v>
      </c>
      <c r="F36" s="24">
        <f t="shared" si="3"/>
        <v>18.585773026315792</v>
      </c>
      <c r="G36" s="24">
        <f t="shared" si="4"/>
        <v>0.30976288377192984</v>
      </c>
      <c r="H36" s="24">
        <f t="shared" si="6"/>
        <v>2.4781030701754387</v>
      </c>
      <c r="I36" s="37">
        <v>1</v>
      </c>
      <c r="J36" s="24">
        <f t="shared" si="5"/>
        <v>2.4781030701754387</v>
      </c>
    </row>
    <row r="37" spans="1:14" ht="15.75" customHeight="1" x14ac:dyDescent="0.2">
      <c r="A37" s="28" t="s">
        <v>76</v>
      </c>
      <c r="B37" s="23" t="s">
        <v>77</v>
      </c>
      <c r="C37" s="24">
        <v>8</v>
      </c>
      <c r="D37" s="36">
        <v>8224.26</v>
      </c>
      <c r="E37" s="24">
        <f t="shared" si="2"/>
        <v>270.53486842105264</v>
      </c>
      <c r="F37" s="24">
        <f t="shared" si="3"/>
        <v>33.816858552631579</v>
      </c>
      <c r="G37" s="24">
        <f t="shared" si="4"/>
        <v>0.56361430921052635</v>
      </c>
      <c r="H37" s="24">
        <f t="shared" si="6"/>
        <v>4.5089144736842108</v>
      </c>
      <c r="I37" s="37">
        <v>1</v>
      </c>
      <c r="J37" s="24">
        <f t="shared" si="5"/>
        <v>4.5089144736842108</v>
      </c>
    </row>
    <row r="38" spans="1:14" ht="15" x14ac:dyDescent="0.25">
      <c r="B38" s="29"/>
      <c r="G38" s="30" t="s">
        <v>35</v>
      </c>
      <c r="H38" s="31"/>
      <c r="I38" s="31"/>
      <c r="J38" s="31">
        <f>SUM(J33:J37)</f>
        <v>14.421326754385966</v>
      </c>
    </row>
    <row r="39" spans="1:14" x14ac:dyDescent="0.2">
      <c r="B39" s="29"/>
    </row>
    <row r="40" spans="1:14" ht="15" x14ac:dyDescent="0.25">
      <c r="A40" s="33"/>
      <c r="B40" s="3"/>
      <c r="C40" s="33"/>
      <c r="D40" s="33"/>
      <c r="E40" s="34"/>
      <c r="F40" s="26"/>
    </row>
    <row r="41" spans="1:14" ht="15" x14ac:dyDescent="0.25">
      <c r="A41" s="38" t="s">
        <v>43</v>
      </c>
      <c r="B41" s="38" t="s">
        <v>5</v>
      </c>
      <c r="C41" s="38" t="s">
        <v>6</v>
      </c>
      <c r="D41" s="38" t="s">
        <v>7</v>
      </c>
      <c r="E41" s="39" t="s">
        <v>44</v>
      </c>
      <c r="F41" s="40"/>
    </row>
    <row r="42" spans="1:14" x14ac:dyDescent="0.2">
      <c r="A42" s="28" t="s">
        <v>45</v>
      </c>
      <c r="B42" s="41" t="s">
        <v>46</v>
      </c>
      <c r="C42" s="24">
        <v>3</v>
      </c>
      <c r="D42" s="42">
        <f>+J38</f>
        <v>14.421326754385966</v>
      </c>
      <c r="E42" s="43">
        <f>+C42*D42/100</f>
        <v>0.43263980263157897</v>
      </c>
    </row>
    <row r="43" spans="1:14" x14ac:dyDescent="0.2">
      <c r="A43" s="28" t="s">
        <v>47</v>
      </c>
      <c r="B43" s="41" t="s">
        <v>48</v>
      </c>
      <c r="C43" s="24">
        <v>2</v>
      </c>
      <c r="D43" s="42">
        <f>+J38</f>
        <v>14.421326754385966</v>
      </c>
      <c r="E43" s="43">
        <f>+C43*D43/100</f>
        <v>0.28842653508771932</v>
      </c>
    </row>
    <row r="44" spans="1:14" ht="15" x14ac:dyDescent="0.25">
      <c r="D44" s="30" t="s">
        <v>35</v>
      </c>
      <c r="E44" s="31">
        <f>SUM(E42:E43)</f>
        <v>0.72106633771929829</v>
      </c>
    </row>
    <row r="47" spans="1:14" ht="15" x14ac:dyDescent="0.25">
      <c r="C47" s="30"/>
      <c r="D47" s="44" t="s">
        <v>49</v>
      </c>
      <c r="E47" s="42">
        <f>+F29</f>
        <v>2.5175000000000005</v>
      </c>
    </row>
    <row r="48" spans="1:14" ht="15" x14ac:dyDescent="0.25">
      <c r="C48" s="30"/>
      <c r="D48" s="44" t="s">
        <v>50</v>
      </c>
      <c r="E48" s="45">
        <f>+J38</f>
        <v>14.421326754385966</v>
      </c>
    </row>
    <row r="49" spans="1:5" ht="15" x14ac:dyDescent="0.25">
      <c r="C49" s="30"/>
      <c r="D49" s="44" t="s">
        <v>51</v>
      </c>
      <c r="E49" s="46">
        <f>+E44</f>
        <v>0.72106633771929829</v>
      </c>
    </row>
    <row r="50" spans="1:5" ht="15.75" customHeight="1" x14ac:dyDescent="0.25">
      <c r="C50" s="30"/>
      <c r="D50" s="44" t="s">
        <v>52</v>
      </c>
      <c r="E50" s="31">
        <f>SUM(E47:E49)</f>
        <v>17.659893092105264</v>
      </c>
    </row>
    <row r="52" spans="1:5" x14ac:dyDescent="0.2">
      <c r="A52" s="2" t="s">
        <v>53</v>
      </c>
    </row>
    <row r="53" spans="1:5" x14ac:dyDescent="0.2">
      <c r="A53" s="47" t="s">
        <v>54</v>
      </c>
    </row>
    <row r="54" spans="1:5" x14ac:dyDescent="0.2">
      <c r="A54" s="47" t="s">
        <v>55</v>
      </c>
    </row>
    <row r="56" spans="1:5" x14ac:dyDescent="0.2">
      <c r="A56" s="47" t="s">
        <v>56</v>
      </c>
    </row>
    <row r="58" spans="1:5" x14ac:dyDescent="0.2">
      <c r="A58" s="47" t="s">
        <v>57</v>
      </c>
    </row>
    <row r="59" spans="1:5" x14ac:dyDescent="0.2">
      <c r="A59" s="47" t="s">
        <v>58</v>
      </c>
    </row>
    <row r="60" spans="1:5" x14ac:dyDescent="0.2">
      <c r="A60" s="47" t="s">
        <v>59</v>
      </c>
    </row>
    <row r="61" spans="1:5" x14ac:dyDescent="0.2">
      <c r="A61" s="47" t="s">
        <v>60</v>
      </c>
    </row>
    <row r="64" spans="1:5" x14ac:dyDescent="0.2">
      <c r="A64" s="2" t="s">
        <v>61</v>
      </c>
    </row>
    <row r="66" spans="1:9" x14ac:dyDescent="0.2">
      <c r="A66" s="48" t="s">
        <v>62</v>
      </c>
    </row>
    <row r="67" spans="1:9" x14ac:dyDescent="0.2">
      <c r="A67" s="48" t="s">
        <v>55</v>
      </c>
    </row>
    <row r="68" spans="1:9" x14ac:dyDescent="0.2">
      <c r="A68" s="49"/>
    </row>
    <row r="69" spans="1:9" x14ac:dyDescent="0.2">
      <c r="A69" s="48" t="s">
        <v>63</v>
      </c>
    </row>
    <row r="70" spans="1:9" x14ac:dyDescent="0.2">
      <c r="A70" s="49"/>
    </row>
    <row r="71" spans="1:9" x14ac:dyDescent="0.2">
      <c r="A71" s="48" t="s">
        <v>57</v>
      </c>
    </row>
    <row r="72" spans="1:9" x14ac:dyDescent="0.2">
      <c r="A72" s="48" t="s">
        <v>64</v>
      </c>
    </row>
    <row r="73" spans="1:9" x14ac:dyDescent="0.2">
      <c r="A73" s="48" t="s">
        <v>65</v>
      </c>
    </row>
    <row r="74" spans="1:9" x14ac:dyDescent="0.2">
      <c r="A74" s="48" t="s">
        <v>66</v>
      </c>
    </row>
    <row r="75" spans="1:9" x14ac:dyDescent="0.2">
      <c r="A75" s="49"/>
    </row>
    <row r="76" spans="1:9" x14ac:dyDescent="0.2">
      <c r="A76" s="2" t="s">
        <v>67</v>
      </c>
    </row>
    <row r="77" spans="1:9" ht="53.45" customHeight="1" x14ac:dyDescent="0.2">
      <c r="A77" s="106" t="s">
        <v>68</v>
      </c>
      <c r="B77" s="106"/>
      <c r="C77" s="106"/>
      <c r="D77" s="106"/>
      <c r="E77" s="106"/>
      <c r="F77" s="106"/>
      <c r="G77" s="106"/>
      <c r="H77" s="106"/>
      <c r="I77" s="106"/>
    </row>
    <row r="78" spans="1:9" x14ac:dyDescent="0.2">
      <c r="A78" s="50"/>
      <c r="B78" s="51"/>
      <c r="C78" s="51"/>
      <c r="D78" s="51"/>
      <c r="E78" s="51"/>
      <c r="F78" s="51"/>
      <c r="G78" s="51"/>
    </row>
    <row r="79" spans="1:9" x14ac:dyDescent="0.2">
      <c r="A79" s="50"/>
      <c r="B79" s="51"/>
      <c r="C79" s="51"/>
      <c r="D79" s="51"/>
      <c r="E79" s="51"/>
      <c r="F79" s="51"/>
      <c r="G79" s="51"/>
    </row>
    <row r="80" spans="1:9" x14ac:dyDescent="0.2">
      <c r="A80" s="51"/>
      <c r="B80" s="51"/>
      <c r="C80" s="51"/>
      <c r="D80" s="51"/>
      <c r="E80" s="51"/>
      <c r="F80" s="51"/>
      <c r="G80" s="51"/>
    </row>
  </sheetData>
  <mergeCells count="3">
    <mergeCell ref="A3:E3"/>
    <mergeCell ref="A6:D6"/>
    <mergeCell ref="A77:I77"/>
  </mergeCells>
  <hyperlinks>
    <hyperlink ref="A79" r:id="rId1" display="https://www.buenastareas.com/inscribirse/?redirectUrl=%2Fensayos%2F3-De-Herramienta-y-Equipo-De%2F3393105.html&amp;from=essay&amp;from=essay" xr:uid="{00000000-0004-0000-0100-000000000000}"/>
  </hyperlinks>
  <pageMargins left="0.70866141732283472" right="0.70866141732283472" top="0.74803149606299213" bottom="0.74803149606299213" header="0.31496062992125984" footer="0.31496062992125984"/>
  <pageSetup scale="62" fitToHeight="0" orientation="landscape" r:id="rId2"/>
  <headerFooter>
    <oddHeader>&amp;L&amp;G&amp;C&amp;"Arial,Negrita"&amp;12TESORERÍA MUNICIPAL 
DIRECCIÓN DE INGRESOS
TARJETA DE COSTOS POR SERVICIO</oddHeader>
    <oddFooter>&amp;C&amp;"Arial,Negrita"&amp;12PÁGINA  &amp;P DE &amp;N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PERMISO DE VENTA</vt:lpstr>
      <vt:lpstr>ESTACIONAMIENTO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servertim</dc:creator>
  <cp:lastModifiedBy>prueb</cp:lastModifiedBy>
  <cp:lastPrinted>2021-08-30T16:57:25Z</cp:lastPrinted>
  <dcterms:created xsi:type="dcterms:W3CDTF">2017-09-27T19:32:59Z</dcterms:created>
  <dcterms:modified xsi:type="dcterms:W3CDTF">2022-10-03T20:59:59Z</dcterms:modified>
</cp:coreProperties>
</file>