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E:\LEY Y DISPOSICIONES 2023\Entrega a Secretaria300922\Anexos Ley de Ingresos 2023\Servicio de Vigilancia\"/>
    </mc:Choice>
  </mc:AlternateContent>
  <xr:revisionPtr revIDLastSave="0" documentId="13_ncr:1_{A43CA458-D466-4A1D-BF29-C5EBFE1BB29F}" xr6:coauthVersionLast="47" xr6:coauthVersionMax="47" xr10:uidLastSave="{00000000-0000-0000-0000-000000000000}"/>
  <bookViews>
    <workbookView xWindow="-120" yWindow="-120" windowWidth="29040" windowHeight="15840" activeTab="2" xr2:uid="{00000000-000D-0000-FFFF-FFFF00000000}"/>
  </bookViews>
  <sheets>
    <sheet name="Modificac post reunión uniforme" sheetId="5" r:id="rId1"/>
    <sheet name="Combustible" sheetId="6" r:id="rId2"/>
    <sheet name="Sueldo" sheetId="8" r:id="rId3"/>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9" i="8" l="1"/>
  <c r="B8" i="8"/>
  <c r="B19" i="5"/>
  <c r="C19" i="5"/>
  <c r="H10" i="6"/>
  <c r="F10" i="6"/>
  <c r="F9" i="6"/>
  <c r="G9" i="6" s="1"/>
  <c r="F8" i="6"/>
  <c r="G8" i="6" s="1"/>
  <c r="F7" i="6"/>
  <c r="G7" i="6" s="1"/>
  <c r="F6" i="6"/>
  <c r="G6" i="6" s="1"/>
  <c r="B13" i="8" l="1"/>
  <c r="D13" i="8" s="1"/>
  <c r="H6" i="6"/>
  <c r="G12" i="6"/>
  <c r="G13" i="6"/>
  <c r="G1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SubAdmin</author>
  </authors>
  <commentList>
    <comment ref="B7" authorId="0" shapeId="0" xr:uid="{956A83A9-8622-4691-B33F-51686E4B0719}">
      <text>
        <r>
          <rPr>
            <b/>
            <sz val="9"/>
            <color indexed="81"/>
            <rFont val="Tahoma"/>
            <family val="2"/>
          </rPr>
          <t>SubAdmin:</t>
        </r>
        <r>
          <rPr>
            <sz val="9"/>
            <color indexed="81"/>
            <rFont val="Tahoma"/>
            <family val="2"/>
          </rPr>
          <t xml:space="preserve">
Total prestaciones al mes</t>
        </r>
      </text>
    </comment>
    <comment ref="B8" authorId="0" shapeId="0" xr:uid="{530A42E0-3485-4869-B82D-5DC4732AEAB9}">
      <text>
        <r>
          <rPr>
            <b/>
            <sz val="9"/>
            <color indexed="81"/>
            <rFont val="Tahoma"/>
            <family val="2"/>
          </rPr>
          <t>SubAdmin:</t>
        </r>
        <r>
          <rPr>
            <sz val="9"/>
            <color indexed="81"/>
            <rFont val="Tahoma"/>
            <family val="2"/>
          </rPr>
          <t xml:space="preserve">
Total prestaciones mensuales/30=salario diario*45 dias de aguinaldo entre los 12 meses
</t>
        </r>
      </text>
    </comment>
    <comment ref="B9" authorId="0" shapeId="0" xr:uid="{3536D271-7A51-425F-B536-24BF371CA56F}">
      <text>
        <r>
          <rPr>
            <b/>
            <sz val="9"/>
            <color indexed="81"/>
            <rFont val="Tahoma"/>
            <family val="2"/>
          </rPr>
          <t>SubAdmin:</t>
        </r>
        <r>
          <rPr>
            <sz val="9"/>
            <color indexed="81"/>
            <rFont val="Tahoma"/>
            <family val="2"/>
          </rPr>
          <t xml:space="preserve">
Se toma como base el 40% calculado del importe quincenal, elevado al mes.
</t>
        </r>
      </text>
    </comment>
    <comment ref="B11" authorId="0" shapeId="0" xr:uid="{F7CDB33F-C768-474C-9B2F-B40F7DC68C16}">
      <text>
        <r>
          <rPr>
            <b/>
            <sz val="9"/>
            <color indexed="81"/>
            <rFont val="Tahoma"/>
            <family val="2"/>
          </rPr>
          <t>SubAdmin:</t>
        </r>
        <r>
          <rPr>
            <sz val="9"/>
            <color indexed="81"/>
            <rFont val="Tahoma"/>
            <family val="2"/>
          </rPr>
          <t xml:space="preserve">
Se considera el costo de 2 uniformes (1 de gala y 1 de comando) que se entregan anualmente por cada policía prorrateado entre 12 meses
</t>
        </r>
      </text>
    </comment>
    <comment ref="B12" authorId="0" shapeId="0" xr:uid="{169472F2-1D6E-42E6-8A9E-7D43143F70A5}">
      <text>
        <r>
          <rPr>
            <b/>
            <sz val="9"/>
            <color indexed="81"/>
            <rFont val="Tahoma"/>
            <family val="2"/>
          </rPr>
          <t>SubAdmin:</t>
        </r>
        <r>
          <rPr>
            <sz val="9"/>
            <color indexed="81"/>
            <rFont val="Tahoma"/>
            <family val="2"/>
          </rPr>
          <t xml:space="preserve">
En el caso de los combustibles se consideró la suma de las bitacoras de tres meses, dividida entre 4 para obtener el promedio mensual. </t>
        </r>
      </text>
    </comment>
  </commentList>
</comments>
</file>

<file path=xl/sharedStrings.xml><?xml version="1.0" encoding="utf-8"?>
<sst xmlns="http://schemas.openxmlformats.org/spreadsheetml/2006/main" count="61" uniqueCount="52">
  <si>
    <t>Sueldo mensual</t>
  </si>
  <si>
    <t>Aguinaldo proporcional</t>
  </si>
  <si>
    <t>Alimentos (desayuno y comida diarios) elevado al mes</t>
  </si>
  <si>
    <t>Costo proporcional uniforme</t>
  </si>
  <si>
    <t>Total prorrateo mensual</t>
  </si>
  <si>
    <t>Gorra beisbolera</t>
  </si>
  <si>
    <t>Chamarra</t>
  </si>
  <si>
    <t>Kepi</t>
  </si>
  <si>
    <t>Playera tipo polo</t>
  </si>
  <si>
    <t>Camisola comando</t>
  </si>
  <si>
    <t>Fornitura</t>
  </si>
  <si>
    <t>Costo total por kit de uniforme</t>
  </si>
  <si>
    <t>Prima vacacional proporcional mensual</t>
  </si>
  <si>
    <t>Pantalón de Gala</t>
  </si>
  <si>
    <t>Camisola de gala</t>
  </si>
  <si>
    <t>Botas</t>
  </si>
  <si>
    <t>Zapatos</t>
  </si>
  <si>
    <t>IMPORTE PROPORCIONAL DE COMBUSTIBLES</t>
  </si>
  <si>
    <t>CONCEPTO</t>
  </si>
  <si>
    <t>MARZO</t>
  </si>
  <si>
    <t>ABRIL</t>
  </si>
  <si>
    <t xml:space="preserve">MAYO </t>
  </si>
  <si>
    <t>JUNIO</t>
  </si>
  <si>
    <t>SP-93</t>
  </si>
  <si>
    <t>TOTAL CUATRIMESTRAL</t>
  </si>
  <si>
    <t>PROPORCIONAL MENSUAL</t>
  </si>
  <si>
    <t>PROMEDIO MENSUAL</t>
  </si>
  <si>
    <t>Pantalón Comando</t>
  </si>
  <si>
    <t>Playera táctica</t>
  </si>
  <si>
    <t>Recorridos por mes</t>
  </si>
  <si>
    <t>Promedio mensual patrullas operativas al mes</t>
  </si>
  <si>
    <t>Divide recorridos/patrullas</t>
  </si>
  <si>
    <t>Promedio mensual gastado/recorridos realizados</t>
  </si>
  <si>
    <t>SP-127</t>
  </si>
  <si>
    <t>SP-133</t>
  </si>
  <si>
    <t>SP-123</t>
  </si>
  <si>
    <t>INTEGRACIÓN DE LA PROPUESTA A LA TARIFA PARA EL EJERCICIO FISCAL 2023</t>
  </si>
  <si>
    <t>MUNICIPIO DE GUANAJUATO</t>
  </si>
  <si>
    <t>SECRETARIA DE SEGURIDAD CIUDADANA</t>
  </si>
  <si>
    <t>ANEXO 1</t>
  </si>
  <si>
    <t>CÁLCULO DEL COSTO POR KIT DE UNIFORME DE POLICÍA</t>
  </si>
  <si>
    <t>JUSTIFICACIÓN</t>
  </si>
  <si>
    <t>COSTO ANUAL POR PIEZA MAS IVA</t>
  </si>
  <si>
    <t>PRORRATEO DEL COSTO POR MES</t>
  </si>
  <si>
    <t>IMPORTE MENSUAL</t>
  </si>
  <si>
    <t>TARIFA MESUAL S/LEY DE INGRESOS 2022</t>
  </si>
  <si>
    <t>DEFICIT</t>
  </si>
  <si>
    <t>Combustible por traslado diario del personal (proporcional mensual)</t>
  </si>
  <si>
    <t>En conclusión la propuesta sería realizar un incremento del 21.89%, que incluye los conceptos que integran el costo mensual que nos genera como gasto un elemento de policía, considerando la alza de precios durante este ejercicio fiscal 2022.</t>
  </si>
  <si>
    <t>Total</t>
  </si>
  <si>
    <t>La base de cálculo para el Pronóstico de la Ley de Ingresos, se realizó considerando el costo del kit de uniforme, que se asigna de manera anual al personal (el cual está integrado por un uniforme de gala y uno tipo comando, con su respectivo calzado) y se dividió entre 12, para obtener el proporcional a cada mes.</t>
  </si>
  <si>
    <t>Promedio mensual gastado/recorridos realizados * recorridos realizados para desplazar a un elemento pagado por particulares, de la Comisaría de la Policía Municipal Preventiva a la base contratada y viceversa.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</si>
</sst>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3" formatCode="_-* #,##0.00_-;\-* #,##0.00_-;_-* &quot;-&quot;??_-;_-@_-"/>
    <numFmt numFmtId="164" formatCode="#,##0.0000"/>
    <numFmt numFmtId="165" formatCode="#,##0.00000"/>
    <numFmt numFmtId="166" formatCode="#,##0.0000_ ;[Red]\-#,##0.0000\ "/>
  </numFmts>
  <fonts count="13" x14ac:knownFonts="1">
    <font>
      <sz val="11"/>
      <color theme="1"/>
      <name val="Calibri"/>
      <family val="2"/>
      <scheme val="minor"/>
    </font>
    <font>
      <b/>
      <sz val="9"/>
      <color theme="1"/>
      <name val="Arial"/>
      <family val="2"/>
    </font>
    <font>
      <sz val="9"/>
      <color theme="1"/>
      <name val="Arial"/>
      <family val="2"/>
    </font>
    <font>
      <b/>
      <sz val="16"/>
      <color theme="1"/>
      <name val="Calibri"/>
      <family val="2"/>
      <scheme val="minor"/>
    </font>
    <font>
      <sz val="11"/>
      <color theme="1"/>
      <name val="Calibri"/>
      <family val="2"/>
      <scheme val="minor"/>
    </font>
    <font>
      <b/>
      <sz val="12"/>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9"/>
      <color indexed="81"/>
      <name val="Tahoma"/>
      <family val="2"/>
    </font>
    <font>
      <b/>
      <sz val="9"/>
      <color indexed="81"/>
      <name val="Tahoma"/>
      <family val="2"/>
    </font>
    <font>
      <b/>
      <sz val="9"/>
      <color theme="1"/>
      <name val="Calibri"/>
      <family val="2"/>
      <scheme val="minor"/>
    </font>
    <font>
      <sz val="10"/>
      <color theme="1"/>
      <name val="Arial"/>
      <family val="2"/>
    </font>
  </fonts>
  <fills count="2">
    <fill>
      <patternFill patternType="none"/>
    </fill>
    <fill>
      <patternFill patternType="gray125"/>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s>
  <cellStyleXfs count="2">
    <xf numFmtId="0" fontId="0" fillId="0" borderId="0"/>
    <xf numFmtId="43" fontId="4" fillId="0" borderId="0" applyFont="0" applyFill="0" applyBorder="0" applyAlignment="0" applyProtection="0"/>
  </cellStyleXfs>
  <cellXfs count="112">
    <xf numFmtId="0" fontId="0" fillId="0" borderId="0" xfId="0"/>
    <xf numFmtId="8"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3" fontId="7" fillId="0" borderId="1" xfId="1" applyFont="1" applyBorder="1"/>
    <xf numFmtId="4" fontId="0" fillId="0" borderId="0" xfId="0" applyNumberFormat="1"/>
    <xf numFmtId="164" fontId="0" fillId="0" borderId="0" xfId="0" applyNumberFormat="1"/>
    <xf numFmtId="165" fontId="0" fillId="0" borderId="0" xfId="0" applyNumberFormat="1"/>
    <xf numFmtId="0" fontId="5" fillId="0" borderId="0" xfId="0" applyFont="1" applyBorder="1" applyAlignment="1">
      <alignment horizontal="center"/>
    </xf>
    <xf numFmtId="166" fontId="0" fillId="0" borderId="0" xfId="0" applyNumberFormat="1"/>
    <xf numFmtId="0" fontId="2" fillId="0" borderId="12" xfId="0" applyFont="1" applyBorder="1" applyAlignment="1">
      <alignment vertical="center" wrapText="1"/>
    </xf>
    <xf numFmtId="0" fontId="2" fillId="0" borderId="17" xfId="0" applyFont="1" applyBorder="1" applyAlignment="1">
      <alignment vertical="center" wrapText="1"/>
    </xf>
    <xf numFmtId="8"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20" xfId="0" applyFont="1" applyBorder="1" applyAlignment="1">
      <alignment vertical="center" wrapText="1"/>
    </xf>
    <xf numFmtId="8"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1" fillId="0" borderId="21" xfId="0" applyFont="1" applyBorder="1" applyAlignment="1">
      <alignment vertical="center" wrapText="1"/>
    </xf>
    <xf numFmtId="8" fontId="1" fillId="0" borderId="22" xfId="0" applyNumberFormat="1" applyFont="1" applyBorder="1" applyAlignment="1">
      <alignment horizontal="center" vertical="center" wrapText="1"/>
    </xf>
    <xf numFmtId="0" fontId="2" fillId="0" borderId="2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8" fontId="1" fillId="0" borderId="25" xfId="0" applyNumberFormat="1"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8" fillId="0" borderId="32" xfId="0" applyFont="1" applyBorder="1" applyAlignment="1">
      <alignment horizontal="center" vertical="center"/>
    </xf>
    <xf numFmtId="0" fontId="8" fillId="0" borderId="8" xfId="0" applyFont="1" applyBorder="1" applyAlignment="1">
      <alignment horizontal="center" vertical="center" wrapText="1"/>
    </xf>
    <xf numFmtId="0" fontId="8" fillId="0" borderId="21" xfId="0" applyFont="1" applyFill="1" applyBorder="1"/>
    <xf numFmtId="43" fontId="8" fillId="0" borderId="22" xfId="0" applyNumberFormat="1" applyFont="1" applyBorder="1"/>
    <xf numFmtId="43" fontId="8" fillId="0" borderId="23" xfId="0" applyNumberFormat="1" applyFont="1" applyBorder="1"/>
    <xf numFmtId="43" fontId="0" fillId="0" borderId="18" xfId="1" applyFont="1" applyBorder="1"/>
    <xf numFmtId="43" fontId="0" fillId="0" borderId="13" xfId="1" applyFont="1" applyBorder="1"/>
    <xf numFmtId="43" fontId="0" fillId="0" borderId="16" xfId="1" applyFont="1" applyBorder="1"/>
    <xf numFmtId="0" fontId="6" fillId="0" borderId="8" xfId="0" applyFont="1" applyBorder="1" applyAlignment="1">
      <alignment horizontal="center" vertical="center"/>
    </xf>
    <xf numFmtId="4" fontId="8" fillId="0" borderId="8" xfId="0" applyNumberFormat="1" applyFont="1" applyBorder="1" applyAlignment="1">
      <alignment horizontal="center" vertical="top" wrapText="1"/>
    </xf>
    <xf numFmtId="4" fontId="11" fillId="0" borderId="8" xfId="0" applyNumberFormat="1" applyFont="1" applyBorder="1" applyAlignment="1">
      <alignment horizontal="center" vertical="top" wrapText="1"/>
    </xf>
    <xf numFmtId="43" fontId="7" fillId="0" borderId="2" xfId="1" applyFont="1" applyBorder="1"/>
    <xf numFmtId="1" fontId="0" fillId="0" borderId="8" xfId="0" applyNumberFormat="1" applyBorder="1" applyAlignment="1">
      <alignment vertical="center"/>
    </xf>
    <xf numFmtId="43" fontId="0" fillId="0" borderId="8" xfId="1" applyFont="1" applyBorder="1"/>
    <xf numFmtId="3" fontId="0" fillId="0" borderId="8" xfId="0" applyNumberFormat="1" applyBorder="1"/>
    <xf numFmtId="0" fontId="0" fillId="0" borderId="8" xfId="0" applyFill="1" applyBorder="1"/>
    <xf numFmtId="43" fontId="7" fillId="0" borderId="27" xfId="1" applyFont="1" applyBorder="1"/>
    <xf numFmtId="43" fontId="7" fillId="0" borderId="15" xfId="1" applyFont="1" applyBorder="1"/>
    <xf numFmtId="43" fontId="7" fillId="0" borderId="47" xfId="1" applyFont="1" applyBorder="1"/>
    <xf numFmtId="43" fontId="7" fillId="0" borderId="3" xfId="1" applyFont="1" applyBorder="1"/>
    <xf numFmtId="43" fontId="7" fillId="0" borderId="19" xfId="1" applyFont="1" applyBorder="1"/>
    <xf numFmtId="0" fontId="0" fillId="0" borderId="48" xfId="0" applyBorder="1"/>
    <xf numFmtId="0" fontId="0" fillId="0" borderId="49" xfId="0" applyBorder="1"/>
    <xf numFmtId="0" fontId="0" fillId="0" borderId="50" xfId="0" applyBorder="1"/>
    <xf numFmtId="43" fontId="7" fillId="0" borderId="51" xfId="1" applyFont="1" applyBorder="1"/>
    <xf numFmtId="43" fontId="7" fillId="0" borderId="52" xfId="1" applyFont="1" applyBorder="1"/>
    <xf numFmtId="43" fontId="7" fillId="0" borderId="11" xfId="1" applyFont="1" applyBorder="1"/>
    <xf numFmtId="43" fontId="7" fillId="0" borderId="53" xfId="1" applyFont="1" applyBorder="1"/>
    <xf numFmtId="43" fontId="7" fillId="0" borderId="54" xfId="1" applyFont="1" applyBorder="1"/>
    <xf numFmtId="43" fontId="7" fillId="0" borderId="48" xfId="1" applyFont="1" applyBorder="1"/>
    <xf numFmtId="43" fontId="7" fillId="0" borderId="49" xfId="1" applyFont="1" applyBorder="1"/>
    <xf numFmtId="43" fontId="7" fillId="0" borderId="50" xfId="1" applyFont="1" applyBorder="1"/>
    <xf numFmtId="4" fontId="0" fillId="0" borderId="48" xfId="0" applyNumberFormat="1" applyBorder="1"/>
    <xf numFmtId="4" fontId="0" fillId="0" borderId="49" xfId="0" applyNumberFormat="1" applyBorder="1"/>
    <xf numFmtId="4" fontId="0" fillId="0" borderId="58" xfId="0" applyNumberFormat="1" applyBorder="1"/>
    <xf numFmtId="4" fontId="6" fillId="0" borderId="8" xfId="0" applyNumberFormat="1" applyFont="1" applyBorder="1"/>
    <xf numFmtId="43" fontId="0" fillId="0" borderId="46" xfId="1" applyFont="1" applyBorder="1"/>
    <xf numFmtId="43" fontId="0" fillId="0" borderId="3" xfId="1" applyFont="1" applyBorder="1"/>
    <xf numFmtId="43" fontId="0" fillId="0" borderId="19" xfId="1" applyFont="1" applyBorder="1"/>
    <xf numFmtId="0" fontId="7" fillId="0" borderId="48" xfId="0" applyFont="1" applyBorder="1"/>
    <xf numFmtId="0" fontId="7" fillId="0" borderId="49" xfId="0" applyFont="1" applyBorder="1"/>
    <xf numFmtId="0" fontId="7" fillId="0" borderId="50" xfId="0" applyFont="1" applyBorder="1"/>
    <xf numFmtId="0" fontId="5" fillId="0" borderId="32" xfId="0" applyFont="1" applyBorder="1" applyAlignment="1">
      <alignment horizontal="center"/>
    </xf>
    <xf numFmtId="0" fontId="5" fillId="0" borderId="33" xfId="0" applyFont="1" applyBorder="1" applyAlignment="1">
      <alignment horizontal="center"/>
    </xf>
    <xf numFmtId="0" fontId="5" fillId="0" borderId="34" xfId="0" applyFont="1" applyBorder="1" applyAlignment="1">
      <alignment horizontal="center"/>
    </xf>
    <xf numFmtId="0" fontId="3" fillId="0" borderId="0" xfId="0" applyFont="1" applyAlignment="1">
      <alignment horizontal="center"/>
    </xf>
    <xf numFmtId="0" fontId="3" fillId="0" borderId="0" xfId="0" applyFont="1" applyBorder="1" applyAlignment="1">
      <alignment horizontal="center"/>
    </xf>
    <xf numFmtId="0" fontId="0" fillId="0" borderId="35" xfId="0" applyFont="1" applyBorder="1" applyAlignment="1">
      <alignment horizontal="justify" wrapText="1"/>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12" fillId="0" borderId="36" xfId="0" applyFont="1" applyBorder="1" applyAlignment="1">
      <alignment horizontal="justify" vertical="center" wrapText="1"/>
    </xf>
    <xf numFmtId="0" fontId="12" fillId="0" borderId="35" xfId="0" applyFont="1" applyBorder="1" applyAlignment="1">
      <alignment horizontal="justify" vertical="center" wrapText="1"/>
    </xf>
    <xf numFmtId="0" fontId="12" fillId="0" borderId="37" xfId="0" applyFont="1" applyBorder="1" applyAlignment="1">
      <alignment horizontal="justify" vertical="center" wrapText="1"/>
    </xf>
    <xf numFmtId="0" fontId="12" fillId="0" borderId="38" xfId="0" applyFont="1" applyBorder="1" applyAlignment="1">
      <alignment horizontal="justify" vertical="center" wrapText="1"/>
    </xf>
    <xf numFmtId="0" fontId="12" fillId="0" borderId="0" xfId="0" applyFont="1" applyBorder="1" applyAlignment="1">
      <alignment horizontal="justify" vertical="center" wrapText="1"/>
    </xf>
    <xf numFmtId="0" fontId="12" fillId="0" borderId="39" xfId="0" applyFont="1" applyBorder="1" applyAlignment="1">
      <alignment horizontal="justify" vertical="center" wrapText="1"/>
    </xf>
    <xf numFmtId="0" fontId="12" fillId="0" borderId="40" xfId="0" applyFont="1" applyBorder="1" applyAlignment="1">
      <alignment horizontal="justify" vertical="center" wrapText="1"/>
    </xf>
    <xf numFmtId="0" fontId="12" fillId="0" borderId="41" xfId="0" applyFont="1" applyBorder="1" applyAlignment="1">
      <alignment horizontal="justify" vertical="center" wrapText="1"/>
    </xf>
    <xf numFmtId="0" fontId="12" fillId="0" borderId="42" xfId="0" applyFont="1" applyBorder="1" applyAlignment="1">
      <alignment horizontal="justify" vertical="center" wrapText="1"/>
    </xf>
    <xf numFmtId="0" fontId="0" fillId="0" borderId="55" xfId="0" applyFill="1" applyBorder="1" applyAlignment="1">
      <alignment horizontal="left"/>
    </xf>
    <xf numFmtId="0" fontId="0" fillId="0" borderId="7" xfId="0" applyFill="1" applyBorder="1" applyAlignment="1">
      <alignment horizontal="left"/>
    </xf>
    <xf numFmtId="0" fontId="0" fillId="0" borderId="53" xfId="0" applyFill="1" applyBorder="1" applyAlignment="1">
      <alignment horizontal="left"/>
    </xf>
    <xf numFmtId="0" fontId="5" fillId="0" borderId="0" xfId="0" applyFont="1" applyBorder="1" applyAlignment="1">
      <alignment horizontal="center"/>
    </xf>
    <xf numFmtId="43" fontId="7" fillId="0" borderId="43" xfId="1" applyFont="1" applyBorder="1" applyAlignment="1">
      <alignment horizontal="center" vertical="center"/>
    </xf>
    <xf numFmtId="43" fontId="7" fillId="0" borderId="44" xfId="1" applyFont="1" applyBorder="1" applyAlignment="1">
      <alignment horizontal="center" vertical="center"/>
    </xf>
    <xf numFmtId="43" fontId="7" fillId="0" borderId="45" xfId="1" applyFont="1" applyBorder="1" applyAlignment="1">
      <alignment horizontal="center" vertical="center"/>
    </xf>
    <xf numFmtId="0" fontId="6" fillId="0" borderId="32" xfId="0" applyFont="1" applyFill="1" applyBorder="1" applyAlignment="1">
      <alignment horizontal="left"/>
    </xf>
    <xf numFmtId="0" fontId="6" fillId="0" borderId="33" xfId="0" applyFont="1" applyFill="1" applyBorder="1" applyAlignment="1">
      <alignment horizontal="left"/>
    </xf>
    <xf numFmtId="0" fontId="0" fillId="0" borderId="56" xfId="0" applyFill="1" applyBorder="1" applyAlignment="1">
      <alignment horizontal="justify" vertical="justify" wrapText="1"/>
    </xf>
    <xf numFmtId="0" fontId="0" fillId="0" borderId="57" xfId="0" applyBorder="1" applyAlignment="1">
      <alignment horizontal="justify" vertical="justify" wrapText="1"/>
    </xf>
    <xf numFmtId="0" fontId="0" fillId="0" borderId="9" xfId="0" applyFill="1" applyBorder="1" applyAlignment="1">
      <alignment horizontal="left"/>
    </xf>
    <xf numFmtId="0" fontId="0" fillId="0" borderId="10" xfId="0" applyFill="1" applyBorder="1" applyAlignment="1">
      <alignment horizontal="left"/>
    </xf>
    <xf numFmtId="0" fontId="0" fillId="0" borderId="11" xfId="0" applyFill="1" applyBorder="1" applyAlignment="1">
      <alignment horizontal="left"/>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4" fontId="6" fillId="0" borderId="30" xfId="0" applyNumberFormat="1" applyFont="1" applyBorder="1" applyAlignment="1">
      <alignment horizontal="center" vertical="center"/>
    </xf>
    <xf numFmtId="4" fontId="6" fillId="0" borderId="31" xfId="0" applyNumberFormat="1" applyFont="1" applyBorder="1" applyAlignment="1">
      <alignment horizontal="center" vertical="center"/>
    </xf>
    <xf numFmtId="4" fontId="12" fillId="0" borderId="26" xfId="0" applyNumberFormat="1" applyFont="1" applyBorder="1" applyAlignment="1">
      <alignment horizontal="justify" vertical="center" wrapText="1"/>
    </xf>
    <xf numFmtId="4" fontId="12" fillId="0" borderId="27" xfId="0" applyNumberFormat="1" applyFont="1" applyBorder="1" applyAlignment="1">
      <alignment horizontal="justify" vertical="center" wrapText="1"/>
    </xf>
    <xf numFmtId="4" fontId="12" fillId="0" borderId="28" xfId="0" applyNumberFormat="1" applyFont="1" applyBorder="1" applyAlignment="1">
      <alignment horizontal="justify" vertical="center" wrapText="1"/>
    </xf>
    <xf numFmtId="4" fontId="12" fillId="0" borderId="12" xfId="0" applyNumberFormat="1" applyFont="1" applyBorder="1" applyAlignment="1">
      <alignment horizontal="justify" vertical="center" wrapText="1"/>
    </xf>
    <xf numFmtId="4" fontId="12" fillId="0" borderId="1" xfId="0" applyNumberFormat="1" applyFont="1" applyBorder="1" applyAlignment="1">
      <alignment horizontal="justify" vertical="center" wrapText="1"/>
    </xf>
    <xf numFmtId="4" fontId="12" fillId="0" borderId="13" xfId="0" applyNumberFormat="1" applyFont="1" applyBorder="1" applyAlignment="1">
      <alignment horizontal="justify" vertical="center" wrapText="1"/>
    </xf>
    <xf numFmtId="4" fontId="12" fillId="0" borderId="14" xfId="0" applyNumberFormat="1" applyFont="1" applyBorder="1" applyAlignment="1">
      <alignment horizontal="justify" vertical="center" wrapText="1"/>
    </xf>
    <xf numFmtId="4" fontId="12" fillId="0" borderId="15" xfId="0" applyNumberFormat="1" applyFont="1" applyBorder="1" applyAlignment="1">
      <alignment horizontal="justify" vertical="center" wrapText="1"/>
    </xf>
    <xf numFmtId="4" fontId="12" fillId="0" borderId="16" xfId="0" applyNumberFormat="1" applyFont="1" applyBorder="1" applyAlignment="1">
      <alignment horizontal="justify"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FED14-3740-4D89-A958-F93173E9BAA0}">
  <dimension ref="A1:F20"/>
  <sheetViews>
    <sheetView topLeftCell="A5" workbookViewId="0">
      <selection activeCell="D7" sqref="D7:F19"/>
    </sheetView>
  </sheetViews>
  <sheetFormatPr baseColWidth="10" defaultRowHeight="15" x14ac:dyDescent="0.25"/>
  <cols>
    <col min="1" max="1" width="29.42578125" customWidth="1"/>
    <col min="2" max="2" width="12.140625" customWidth="1"/>
    <col min="3" max="3" width="12.42578125" customWidth="1"/>
    <col min="4" max="4" width="8.140625" customWidth="1"/>
    <col min="5" max="5" width="9.85546875" style="4" customWidth="1"/>
    <col min="6" max="6" width="15.7109375" style="4" bestFit="1" customWidth="1"/>
    <col min="7" max="7" width="6.42578125" customWidth="1"/>
    <col min="8" max="8" width="11.140625" customWidth="1"/>
    <col min="9" max="9" width="16.85546875" bestFit="1" customWidth="1"/>
  </cols>
  <sheetData>
    <row r="1" spans="1:6" ht="18" customHeight="1" x14ac:dyDescent="0.35">
      <c r="A1" s="69" t="s">
        <v>37</v>
      </c>
      <c r="B1" s="69"/>
      <c r="C1" s="69"/>
      <c r="D1" s="69"/>
      <c r="E1" s="69"/>
      <c r="F1" s="69"/>
    </row>
    <row r="2" spans="1:6" ht="21" x14ac:dyDescent="0.35">
      <c r="A2" s="69" t="s">
        <v>38</v>
      </c>
      <c r="B2" s="69"/>
      <c r="C2" s="69"/>
      <c r="D2" s="69"/>
      <c r="E2" s="69"/>
      <c r="F2" s="69"/>
    </row>
    <row r="3" spans="1:6" ht="18" customHeight="1" x14ac:dyDescent="0.35">
      <c r="A3" s="70" t="s">
        <v>39</v>
      </c>
      <c r="B3" s="70"/>
      <c r="C3" s="70"/>
      <c r="D3" s="70"/>
      <c r="E3" s="70"/>
      <c r="F3" s="70"/>
    </row>
    <row r="4" spans="1:6" ht="15.6" customHeight="1" thickBot="1" x14ac:dyDescent="0.3">
      <c r="A4" s="7"/>
      <c r="B4" s="7"/>
      <c r="C4" s="7"/>
      <c r="D4" s="7"/>
    </row>
    <row r="5" spans="1:6" ht="16.5" thickBot="1" x14ac:dyDescent="0.3">
      <c r="A5" s="66" t="s">
        <v>40</v>
      </c>
      <c r="B5" s="67"/>
      <c r="C5" s="67"/>
      <c r="D5" s="67"/>
      <c r="E5" s="67"/>
      <c r="F5" s="68"/>
    </row>
    <row r="6" spans="1:6" ht="51.75" thickBot="1" x14ac:dyDescent="0.3">
      <c r="A6" s="24" t="s">
        <v>18</v>
      </c>
      <c r="B6" s="25" t="s">
        <v>42</v>
      </c>
      <c r="C6" s="25" t="s">
        <v>43</v>
      </c>
      <c r="D6" s="72" t="s">
        <v>41</v>
      </c>
      <c r="E6" s="73"/>
      <c r="F6" s="74"/>
    </row>
    <row r="7" spans="1:6" x14ac:dyDescent="0.25">
      <c r="A7" s="63" t="s">
        <v>13</v>
      </c>
      <c r="B7" s="60">
        <v>1999.84</v>
      </c>
      <c r="C7" s="29">
        <v>166.65333333333334</v>
      </c>
      <c r="D7" s="75" t="s">
        <v>50</v>
      </c>
      <c r="E7" s="76"/>
      <c r="F7" s="77"/>
    </row>
    <row r="8" spans="1:6" x14ac:dyDescent="0.25">
      <c r="A8" s="64" t="s">
        <v>5</v>
      </c>
      <c r="B8" s="61">
        <v>400.2</v>
      </c>
      <c r="C8" s="30">
        <v>33.35</v>
      </c>
      <c r="D8" s="78"/>
      <c r="E8" s="79"/>
      <c r="F8" s="80"/>
    </row>
    <row r="9" spans="1:6" x14ac:dyDescent="0.25">
      <c r="A9" s="64" t="s">
        <v>27</v>
      </c>
      <c r="B9" s="61">
        <v>1999.84</v>
      </c>
      <c r="C9" s="30">
        <v>166.65333333333334</v>
      </c>
      <c r="D9" s="78"/>
      <c r="E9" s="79"/>
      <c r="F9" s="80"/>
    </row>
    <row r="10" spans="1:6" x14ac:dyDescent="0.25">
      <c r="A10" s="64" t="s">
        <v>14</v>
      </c>
      <c r="B10" s="61">
        <v>1999.84</v>
      </c>
      <c r="C10" s="30">
        <v>166.65333333333334</v>
      </c>
      <c r="D10" s="78"/>
      <c r="E10" s="79"/>
      <c r="F10" s="80"/>
    </row>
    <row r="11" spans="1:6" x14ac:dyDescent="0.25">
      <c r="A11" s="64" t="s">
        <v>6</v>
      </c>
      <c r="B11" s="61">
        <v>2499.7999999999997</v>
      </c>
      <c r="C11" s="30">
        <v>208.31666666666663</v>
      </c>
      <c r="D11" s="78"/>
      <c r="E11" s="79"/>
      <c r="F11" s="80"/>
    </row>
    <row r="12" spans="1:6" x14ac:dyDescent="0.25">
      <c r="A12" s="64" t="s">
        <v>7</v>
      </c>
      <c r="B12" s="61">
        <v>299.27999999999997</v>
      </c>
      <c r="C12" s="30">
        <v>24.939999999999998</v>
      </c>
      <c r="D12" s="78"/>
      <c r="E12" s="79"/>
      <c r="F12" s="80"/>
    </row>
    <row r="13" spans="1:6" x14ac:dyDescent="0.25">
      <c r="A13" s="64" t="s">
        <v>8</v>
      </c>
      <c r="B13" s="61">
        <v>1300.3599999999999</v>
      </c>
      <c r="C13" s="30">
        <v>108.36333333333333</v>
      </c>
      <c r="D13" s="78"/>
      <c r="E13" s="79"/>
      <c r="F13" s="80"/>
    </row>
    <row r="14" spans="1:6" x14ac:dyDescent="0.25">
      <c r="A14" s="64" t="s">
        <v>28</v>
      </c>
      <c r="B14" s="61">
        <v>350.32</v>
      </c>
      <c r="C14" s="30">
        <v>29.193333333333332</v>
      </c>
      <c r="D14" s="78"/>
      <c r="E14" s="79"/>
      <c r="F14" s="80"/>
    </row>
    <row r="15" spans="1:6" x14ac:dyDescent="0.25">
      <c r="A15" s="64" t="s">
        <v>9</v>
      </c>
      <c r="B15" s="61">
        <v>1999.84</v>
      </c>
      <c r="C15" s="30">
        <v>166.65333333333334</v>
      </c>
      <c r="D15" s="78"/>
      <c r="E15" s="79"/>
      <c r="F15" s="80"/>
    </row>
    <row r="16" spans="1:6" x14ac:dyDescent="0.25">
      <c r="A16" s="64" t="s">
        <v>10</v>
      </c>
      <c r="B16" s="61">
        <v>1200.5999999999999</v>
      </c>
      <c r="C16" s="30">
        <v>100.05</v>
      </c>
      <c r="D16" s="78"/>
      <c r="E16" s="79"/>
      <c r="F16" s="80"/>
    </row>
    <row r="17" spans="1:6" x14ac:dyDescent="0.25">
      <c r="A17" s="64" t="s">
        <v>15</v>
      </c>
      <c r="B17" s="61">
        <v>2499.7999999999997</v>
      </c>
      <c r="C17" s="30">
        <v>208.31666666666663</v>
      </c>
      <c r="D17" s="78"/>
      <c r="E17" s="79"/>
      <c r="F17" s="80"/>
    </row>
    <row r="18" spans="1:6" ht="15.75" thickBot="1" x14ac:dyDescent="0.3">
      <c r="A18" s="65" t="s">
        <v>16</v>
      </c>
      <c r="B18" s="62">
        <v>999.92</v>
      </c>
      <c r="C18" s="31">
        <v>83.326666666666668</v>
      </c>
      <c r="D18" s="78"/>
      <c r="E18" s="79"/>
      <c r="F18" s="80"/>
    </row>
    <row r="19" spans="1:6" ht="15.75" thickBot="1" x14ac:dyDescent="0.3">
      <c r="A19" s="26" t="s">
        <v>11</v>
      </c>
      <c r="B19" s="27">
        <f>SUM(B7:B18)</f>
        <v>17549.64</v>
      </c>
      <c r="C19" s="28">
        <f>SUM(C7:C18)</f>
        <v>1462.4699999999998</v>
      </c>
      <c r="D19" s="81"/>
      <c r="E19" s="82"/>
      <c r="F19" s="83"/>
    </row>
    <row r="20" spans="1:6" ht="13.5" customHeight="1" x14ac:dyDescent="0.25">
      <c r="A20" s="71"/>
      <c r="B20" s="71"/>
      <c r="C20" s="71"/>
    </row>
  </sheetData>
  <mergeCells count="7">
    <mergeCell ref="A5:F5"/>
    <mergeCell ref="A1:F1"/>
    <mergeCell ref="A2:F2"/>
    <mergeCell ref="A3:F3"/>
    <mergeCell ref="A20:C20"/>
    <mergeCell ref="D6:F6"/>
    <mergeCell ref="D7:F19"/>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AD9B6-FF67-435F-B05A-47C3B84D643F}">
  <dimension ref="A1:H15"/>
  <sheetViews>
    <sheetView workbookViewId="0">
      <selection activeCell="A14" sqref="A14:F14"/>
    </sheetView>
  </sheetViews>
  <sheetFormatPr baseColWidth="10" defaultRowHeight="15" x14ac:dyDescent="0.25"/>
  <cols>
    <col min="1" max="1" width="29.42578125" customWidth="1"/>
    <col min="2" max="2" width="12.140625" customWidth="1"/>
    <col min="3" max="3" width="9.42578125" customWidth="1"/>
    <col min="4" max="4" width="9.5703125" customWidth="1"/>
    <col min="5" max="5" width="9.85546875" style="4" customWidth="1"/>
    <col min="6" max="6" width="15.7109375" style="4" bestFit="1" customWidth="1"/>
    <col min="7" max="7" width="13.28515625" customWidth="1"/>
    <col min="8" max="8" width="11.140625" customWidth="1"/>
    <col min="9" max="9" width="16.85546875" bestFit="1" customWidth="1"/>
  </cols>
  <sheetData>
    <row r="1" spans="1:8" ht="18" customHeight="1" x14ac:dyDescent="0.35">
      <c r="A1" s="69" t="s">
        <v>37</v>
      </c>
      <c r="B1" s="69"/>
      <c r="C1" s="69"/>
      <c r="D1" s="69"/>
      <c r="E1" s="69"/>
      <c r="F1" s="69"/>
    </row>
    <row r="2" spans="1:8" ht="21" x14ac:dyDescent="0.35">
      <c r="A2" s="69" t="s">
        <v>38</v>
      </c>
      <c r="B2" s="69"/>
      <c r="C2" s="69"/>
      <c r="D2" s="69"/>
      <c r="E2" s="69"/>
      <c r="F2" s="69"/>
    </row>
    <row r="3" spans="1:8" ht="18" customHeight="1" x14ac:dyDescent="0.35">
      <c r="A3" s="70" t="s">
        <v>39</v>
      </c>
      <c r="B3" s="70"/>
      <c r="C3" s="70"/>
      <c r="D3" s="70"/>
      <c r="E3" s="70"/>
      <c r="F3" s="70"/>
    </row>
    <row r="4" spans="1:8" ht="16.5" thickBot="1" x14ac:dyDescent="0.3">
      <c r="A4" s="87" t="s">
        <v>17</v>
      </c>
      <c r="B4" s="87"/>
      <c r="C4" s="87"/>
      <c r="D4" s="87"/>
      <c r="E4" s="87"/>
      <c r="F4" s="87"/>
      <c r="G4" s="87"/>
    </row>
    <row r="5" spans="1:8" ht="26.25" thickBot="1" x14ac:dyDescent="0.3">
      <c r="A5" s="32" t="s">
        <v>18</v>
      </c>
      <c r="B5" s="32" t="s">
        <v>19</v>
      </c>
      <c r="C5" s="32" t="s">
        <v>20</v>
      </c>
      <c r="D5" s="32" t="s">
        <v>21</v>
      </c>
      <c r="E5" s="32" t="s">
        <v>22</v>
      </c>
      <c r="F5" s="33" t="s">
        <v>24</v>
      </c>
      <c r="G5" s="33" t="s">
        <v>25</v>
      </c>
      <c r="H5" s="34" t="s">
        <v>26</v>
      </c>
    </row>
    <row r="6" spans="1:8" x14ac:dyDescent="0.25">
      <c r="A6" s="45" t="s">
        <v>23</v>
      </c>
      <c r="B6" s="42">
        <v>40000</v>
      </c>
      <c r="C6" s="40">
        <v>39744.699999999997</v>
      </c>
      <c r="D6" s="40">
        <v>25713.96</v>
      </c>
      <c r="E6" s="48">
        <v>25713.96</v>
      </c>
      <c r="F6" s="53">
        <f>SUM(B6:E6)</f>
        <v>131172.62</v>
      </c>
      <c r="G6" s="50">
        <f>+F6/4</f>
        <v>32793.154999999999</v>
      </c>
      <c r="H6" s="88">
        <f>SUM(G6:G9)/4</f>
        <v>23354.490624999999</v>
      </c>
    </row>
    <row r="7" spans="1:8" x14ac:dyDescent="0.25">
      <c r="A7" s="46" t="s">
        <v>35</v>
      </c>
      <c r="B7" s="43">
        <v>29395.31</v>
      </c>
      <c r="C7" s="3">
        <v>36449.949999999997</v>
      </c>
      <c r="D7" s="3">
        <v>3999.28</v>
      </c>
      <c r="E7" s="35">
        <v>43347.37</v>
      </c>
      <c r="F7" s="54">
        <f t="shared" ref="F7:F9" si="0">SUM(B7:E7)</f>
        <v>113191.91</v>
      </c>
      <c r="G7" s="51">
        <f>+F7/4</f>
        <v>28297.977500000001</v>
      </c>
      <c r="H7" s="89"/>
    </row>
    <row r="8" spans="1:8" x14ac:dyDescent="0.25">
      <c r="A8" s="46" t="s">
        <v>33</v>
      </c>
      <c r="B8" s="43">
        <v>15647.81</v>
      </c>
      <c r="C8" s="3">
        <v>12162.43</v>
      </c>
      <c r="D8" s="3">
        <v>13685.28</v>
      </c>
      <c r="E8" s="35">
        <v>13645.83</v>
      </c>
      <c r="F8" s="54">
        <f t="shared" si="0"/>
        <v>55141.35</v>
      </c>
      <c r="G8" s="51">
        <f>+F8/4</f>
        <v>13785.3375</v>
      </c>
      <c r="H8" s="89"/>
    </row>
    <row r="9" spans="1:8" ht="15.75" thickBot="1" x14ac:dyDescent="0.3">
      <c r="A9" s="47" t="s">
        <v>34</v>
      </c>
      <c r="B9" s="44">
        <v>24447.87</v>
      </c>
      <c r="C9" s="41">
        <v>26774.85</v>
      </c>
      <c r="D9" s="41">
        <v>4569.1499999999996</v>
      </c>
      <c r="E9" s="49">
        <v>18374.099999999999</v>
      </c>
      <c r="F9" s="55">
        <f t="shared" si="0"/>
        <v>74165.97</v>
      </c>
      <c r="G9" s="52">
        <f>+F9/4</f>
        <v>18541.4925</v>
      </c>
      <c r="H9" s="90"/>
    </row>
    <row r="10" spans="1:8" ht="15.75" thickBot="1" x14ac:dyDescent="0.3">
      <c r="A10" s="39" t="s">
        <v>29</v>
      </c>
      <c r="B10" s="38">
        <v>766.5333333333333</v>
      </c>
      <c r="C10" s="38">
        <v>766.5333333333333</v>
      </c>
      <c r="D10" s="38">
        <v>326.66666666666669</v>
      </c>
      <c r="E10" s="38">
        <v>29.333333333333332</v>
      </c>
      <c r="F10" s="38">
        <f>SUM(B10:E10)</f>
        <v>1889.0666666666666</v>
      </c>
      <c r="G10" s="37"/>
      <c r="H10" s="36">
        <f>+F10/4</f>
        <v>472.26666666666665</v>
      </c>
    </row>
    <row r="11" spans="1:8" x14ac:dyDescent="0.25">
      <c r="A11" s="95" t="s">
        <v>30</v>
      </c>
      <c r="B11" s="96"/>
      <c r="C11" s="96"/>
      <c r="D11" s="96"/>
      <c r="E11" s="96"/>
      <c r="F11" s="97"/>
      <c r="G11" s="56">
        <v>15</v>
      </c>
    </row>
    <row r="12" spans="1:8" x14ac:dyDescent="0.25">
      <c r="A12" s="84" t="s">
        <v>31</v>
      </c>
      <c r="B12" s="85"/>
      <c r="C12" s="85"/>
      <c r="D12" s="85"/>
      <c r="E12" s="85"/>
      <c r="F12" s="86"/>
      <c r="G12" s="57">
        <f>+H6/G11</f>
        <v>1556.9660416666666</v>
      </c>
    </row>
    <row r="13" spans="1:8" x14ac:dyDescent="0.25">
      <c r="A13" s="84" t="s">
        <v>32</v>
      </c>
      <c r="B13" s="85"/>
      <c r="C13" s="85"/>
      <c r="D13" s="85"/>
      <c r="E13" s="85"/>
      <c r="F13" s="86"/>
      <c r="G13" s="57">
        <f>+H6/H10</f>
        <v>49.451914084556748</v>
      </c>
    </row>
    <row r="14" spans="1:8" ht="45.6" customHeight="1" thickBot="1" x14ac:dyDescent="0.3">
      <c r="A14" s="93" t="s">
        <v>51</v>
      </c>
      <c r="B14" s="94"/>
      <c r="C14" s="94"/>
      <c r="D14" s="94"/>
      <c r="E14" s="94"/>
      <c r="F14" s="94"/>
      <c r="G14" s="58">
        <v>60</v>
      </c>
    </row>
    <row r="15" spans="1:8" ht="15.75" thickBot="1" x14ac:dyDescent="0.3">
      <c r="A15" s="91" t="s">
        <v>49</v>
      </c>
      <c r="B15" s="92"/>
      <c r="C15" s="92"/>
      <c r="D15" s="92"/>
      <c r="E15" s="92"/>
      <c r="F15" s="92"/>
      <c r="G15" s="59">
        <f>+G14*G13</f>
        <v>2967.1148450734049</v>
      </c>
    </row>
  </sheetData>
  <mergeCells count="10">
    <mergeCell ref="A1:F1"/>
    <mergeCell ref="A2:F2"/>
    <mergeCell ref="A3:F3"/>
    <mergeCell ref="A13:F13"/>
    <mergeCell ref="A4:G4"/>
    <mergeCell ref="H6:H9"/>
    <mergeCell ref="A15:F15"/>
    <mergeCell ref="A14:F14"/>
    <mergeCell ref="A11:F11"/>
    <mergeCell ref="A12:F12"/>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02C31-7497-4C05-88BD-CC230AC4E7C4}">
  <dimension ref="A1:G16"/>
  <sheetViews>
    <sheetView tabSelected="1" workbookViewId="0">
      <selection activeCell="B17" sqref="B17"/>
    </sheetView>
  </sheetViews>
  <sheetFormatPr baseColWidth="10" defaultRowHeight="15" x14ac:dyDescent="0.25"/>
  <cols>
    <col min="1" max="1" width="29.42578125" customWidth="1"/>
    <col min="2" max="2" width="12.140625" customWidth="1"/>
    <col min="3" max="3" width="17.140625" customWidth="1"/>
    <col min="4" max="4" width="13.7109375" customWidth="1"/>
    <col min="5" max="5" width="9.85546875" style="4" customWidth="1"/>
    <col min="6" max="6" width="15.7109375" style="4" bestFit="1" customWidth="1"/>
    <col min="7" max="7" width="6.42578125" customWidth="1"/>
    <col min="8" max="8" width="11.140625" customWidth="1"/>
    <col min="9" max="9" width="16.85546875" bestFit="1" customWidth="1"/>
  </cols>
  <sheetData>
    <row r="1" spans="1:7" ht="18" customHeight="1" x14ac:dyDescent="0.35">
      <c r="A1" s="69" t="s">
        <v>37</v>
      </c>
      <c r="B1" s="69"/>
      <c r="C1" s="69"/>
      <c r="D1" s="69"/>
      <c r="E1" s="69"/>
      <c r="F1" s="69"/>
    </row>
    <row r="2" spans="1:7" ht="21" x14ac:dyDescent="0.35">
      <c r="A2" s="69" t="s">
        <v>38</v>
      </c>
      <c r="B2" s="69"/>
      <c r="C2" s="69"/>
      <c r="D2" s="69"/>
      <c r="E2" s="69"/>
      <c r="F2" s="69"/>
    </row>
    <row r="3" spans="1:7" ht="18" customHeight="1" x14ac:dyDescent="0.35">
      <c r="A3" s="70" t="s">
        <v>39</v>
      </c>
      <c r="B3" s="70"/>
      <c r="C3" s="70"/>
      <c r="D3" s="70"/>
      <c r="E3" s="70"/>
      <c r="F3" s="70"/>
    </row>
    <row r="4" spans="1:7" ht="15.75" thickBot="1" x14ac:dyDescent="0.3"/>
    <row r="5" spans="1:7" ht="24.95" customHeight="1" thickBot="1" x14ac:dyDescent="0.3">
      <c r="A5" s="98" t="s">
        <v>36</v>
      </c>
      <c r="B5" s="99"/>
      <c r="C5" s="99"/>
      <c r="D5" s="99"/>
      <c r="E5" s="99"/>
      <c r="F5" s="99"/>
      <c r="G5" s="100"/>
    </row>
    <row r="6" spans="1:7" ht="60.75" thickBot="1" x14ac:dyDescent="0.3">
      <c r="A6" s="22" t="s">
        <v>18</v>
      </c>
      <c r="B6" s="23" t="s">
        <v>44</v>
      </c>
      <c r="C6" s="23" t="s">
        <v>45</v>
      </c>
      <c r="D6" s="23" t="s">
        <v>46</v>
      </c>
      <c r="E6" s="101" t="s">
        <v>41</v>
      </c>
      <c r="F6" s="101"/>
      <c r="G6" s="102"/>
    </row>
    <row r="7" spans="1:7" x14ac:dyDescent="0.25">
      <c r="A7" s="10" t="s">
        <v>0</v>
      </c>
      <c r="B7" s="11">
        <v>17001.78</v>
      </c>
      <c r="C7" s="12"/>
      <c r="D7" s="18"/>
      <c r="E7" s="103" t="s">
        <v>48</v>
      </c>
      <c r="F7" s="104"/>
      <c r="G7" s="105"/>
    </row>
    <row r="8" spans="1:7" x14ac:dyDescent="0.25">
      <c r="A8" s="9" t="s">
        <v>1</v>
      </c>
      <c r="B8" s="1">
        <f>+(B7/30)*45/12</f>
        <v>2125.2224999999999</v>
      </c>
      <c r="C8" s="2"/>
      <c r="D8" s="19"/>
      <c r="E8" s="106"/>
      <c r="F8" s="107"/>
      <c r="G8" s="108"/>
    </row>
    <row r="9" spans="1:7" ht="24" x14ac:dyDescent="0.25">
      <c r="A9" s="9" t="s">
        <v>12</v>
      </c>
      <c r="B9" s="1">
        <f>+(B7*0.4)/12</f>
        <v>566.726</v>
      </c>
      <c r="C9" s="2"/>
      <c r="D9" s="19"/>
      <c r="E9" s="106"/>
      <c r="F9" s="107"/>
      <c r="G9" s="108"/>
    </row>
    <row r="10" spans="1:7" ht="24" x14ac:dyDescent="0.25">
      <c r="A10" s="9" t="s">
        <v>2</v>
      </c>
      <c r="B10" s="1">
        <v>1068.3800000000001</v>
      </c>
      <c r="C10" s="2"/>
      <c r="D10" s="19"/>
      <c r="E10" s="106"/>
      <c r="F10" s="107"/>
      <c r="G10" s="108"/>
    </row>
    <row r="11" spans="1:7" x14ac:dyDescent="0.25">
      <c r="A11" s="9" t="s">
        <v>3</v>
      </c>
      <c r="B11" s="1">
        <v>1462.47</v>
      </c>
      <c r="C11" s="2"/>
      <c r="D11" s="19"/>
      <c r="E11" s="106"/>
      <c r="F11" s="107"/>
      <c r="G11" s="108"/>
    </row>
    <row r="12" spans="1:7" ht="24.75" thickBot="1" x14ac:dyDescent="0.3">
      <c r="A12" s="13" t="s">
        <v>47</v>
      </c>
      <c r="B12" s="14">
        <v>2967.11</v>
      </c>
      <c r="C12" s="15"/>
      <c r="D12" s="20"/>
      <c r="E12" s="106"/>
      <c r="F12" s="107"/>
      <c r="G12" s="108"/>
    </row>
    <row r="13" spans="1:7" ht="15.75" thickBot="1" x14ac:dyDescent="0.3">
      <c r="A13" s="16" t="s">
        <v>4</v>
      </c>
      <c r="B13" s="17">
        <f>SUM(B7:B12)</f>
        <v>25191.6885</v>
      </c>
      <c r="C13" s="17">
        <v>20667.47</v>
      </c>
      <c r="D13" s="21">
        <f>+B13-C13</f>
        <v>4524.218499999999</v>
      </c>
      <c r="E13" s="109"/>
      <c r="F13" s="110"/>
      <c r="G13" s="111"/>
    </row>
    <row r="14" spans="1:7" x14ac:dyDescent="0.25">
      <c r="E14" s="5"/>
      <c r="F14" s="6"/>
      <c r="G14" s="6"/>
    </row>
    <row r="16" spans="1:7" x14ac:dyDescent="0.25">
      <c r="B16" s="8"/>
    </row>
  </sheetData>
  <mergeCells count="6">
    <mergeCell ref="A5:G5"/>
    <mergeCell ref="E6:G6"/>
    <mergeCell ref="E7:G13"/>
    <mergeCell ref="A1:F1"/>
    <mergeCell ref="A2:F2"/>
    <mergeCell ref="A3:F3"/>
  </mergeCells>
  <printOptions horizontalCentered="1"/>
  <pageMargins left="0.70866141732283472" right="0.70866141732283472" top="1.3385826771653544" bottom="0.7480314960629921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Modificac post reunión uniforme</vt:lpstr>
      <vt:lpstr>Combustible</vt:lpstr>
      <vt:lpstr>Sueldo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SubAdmin</dc:creator>
  <cp:lastModifiedBy>prueb</cp:lastModifiedBy>
  <cp:lastPrinted>2022-08-17T21:22:25Z</cp:lastPrinted>
  <dcterms:created xsi:type="dcterms:W3CDTF">2019-07-19T17:23:14Z</dcterms:created>
  <dcterms:modified xsi:type="dcterms:W3CDTF">2022-10-03T20:15:14Z</dcterms:modified>
</cp:coreProperties>
</file>