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EY Y DISPOSICIONES 2023\Entrega a Secretaria300922\Anexos Disposiciones Admon 2023\"/>
    </mc:Choice>
  </mc:AlternateContent>
  <bookViews>
    <workbookView xWindow="-120" yWindow="-120" windowWidth="20730" windowHeight="11160" tabRatio="857" activeTab="1"/>
  </bookViews>
  <sheets>
    <sheet name="juegos mecánicos" sheetId="82" r:id="rId1"/>
    <sheet name="sellado" sheetId="81" r:id="rId2"/>
    <sheet name="evento" sheetId="77" r:id="rId3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81" l="1"/>
  <c r="E30" i="81"/>
  <c r="E36" i="77"/>
  <c r="E32" i="82"/>
  <c r="E18" i="77" l="1"/>
  <c r="E14" i="77"/>
  <c r="E12" i="77"/>
  <c r="E13" i="77"/>
  <c r="E11" i="77"/>
  <c r="E22" i="82" l="1"/>
  <c r="F22" i="82" s="1"/>
  <c r="G22" i="82" s="1"/>
  <c r="H22" i="82" s="1"/>
  <c r="J22" i="82" s="1"/>
  <c r="E14" i="82"/>
  <c r="E13" i="82"/>
  <c r="E15" i="82" l="1"/>
  <c r="E26" i="82" s="1"/>
  <c r="E23" i="82"/>
  <c r="F23" i="82" s="1"/>
  <c r="G23" i="82" s="1"/>
  <c r="H23" i="82" s="1"/>
  <c r="J23" i="82" s="1"/>
  <c r="E21" i="82"/>
  <c r="F21" i="82" s="1"/>
  <c r="G21" i="82" s="1"/>
  <c r="H21" i="82" s="1"/>
  <c r="J21" i="82" s="1"/>
  <c r="E20" i="82"/>
  <c r="F20" i="82" s="1"/>
  <c r="G20" i="82" s="1"/>
  <c r="H20" i="82" s="1"/>
  <c r="J20" i="82" s="1"/>
  <c r="E19" i="82"/>
  <c r="F19" i="82" s="1"/>
  <c r="G19" i="82" s="1"/>
  <c r="H19" i="82" s="1"/>
  <c r="J19" i="82" s="1"/>
  <c r="J24" i="82" l="1"/>
  <c r="E27" i="82" s="1"/>
  <c r="E28" i="82"/>
  <c r="E20" i="81" l="1"/>
  <c r="F20" i="81" s="1"/>
  <c r="G20" i="81" s="1"/>
  <c r="H20" i="81" s="1"/>
  <c r="J20" i="81" s="1"/>
  <c r="E19" i="81"/>
  <c r="F19" i="81" s="1"/>
  <c r="G19" i="81" s="1"/>
  <c r="H19" i="81" s="1"/>
  <c r="J19" i="81" s="1"/>
  <c r="E18" i="81"/>
  <c r="F18" i="81" s="1"/>
  <c r="G18" i="81" s="1"/>
  <c r="H18" i="81" s="1"/>
  <c r="J18" i="81" s="1"/>
  <c r="E14" i="81"/>
  <c r="E23" i="81" s="1"/>
  <c r="J21" i="81" l="1"/>
  <c r="E25" i="81" l="1"/>
  <c r="E24" i="81"/>
  <c r="E31" i="77" l="1"/>
  <c r="E15" i="77" l="1"/>
  <c r="E25" i="77"/>
  <c r="F25" i="77" s="1"/>
  <c r="G25" i="77" s="1"/>
  <c r="H25" i="77" s="1"/>
  <c r="J25" i="77" s="1"/>
  <c r="E26" i="77"/>
  <c r="F26" i="77" s="1"/>
  <c r="G26" i="77" s="1"/>
  <c r="H26" i="77" s="1"/>
  <c r="J26" i="77" s="1"/>
  <c r="E24" i="77"/>
  <c r="F24" i="77" s="1"/>
  <c r="G24" i="77" s="1"/>
  <c r="H24" i="77" s="1"/>
  <c r="J24" i="77" s="1"/>
  <c r="E23" i="77"/>
  <c r="F23" i="77" s="1"/>
  <c r="G23" i="77" s="1"/>
  <c r="H23" i="77" s="1"/>
  <c r="J23" i="77" s="1"/>
  <c r="E22" i="77"/>
  <c r="F22" i="77" s="1"/>
  <c r="G22" i="77" s="1"/>
  <c r="H22" i="77" s="1"/>
  <c r="J22" i="77" s="1"/>
  <c r="J27" i="77" l="1"/>
  <c r="E32" i="77" s="1"/>
  <c r="E30" i="77" l="1"/>
  <c r="E29" i="77"/>
</calcChain>
</file>

<file path=xl/sharedStrings.xml><?xml version="1.0" encoding="utf-8"?>
<sst xmlns="http://schemas.openxmlformats.org/spreadsheetml/2006/main" count="149" uniqueCount="56">
  <si>
    <t>Unidad</t>
  </si>
  <si>
    <t>Cantidad</t>
  </si>
  <si>
    <t>MANO DE OBRA</t>
  </si>
  <si>
    <t>ANÁLISIS DE PRECIOS UNITARIOS</t>
  </si>
  <si>
    <t>UNIDAD:</t>
  </si>
  <si>
    <t>SUMA:</t>
  </si>
  <si>
    <t>Costo Unitario</t>
  </si>
  <si>
    <t>CONCEPTO:</t>
  </si>
  <si>
    <t>MATERIALES y OTROS INSUMOS</t>
  </si>
  <si>
    <t>minutos</t>
  </si>
  <si>
    <t>pieza</t>
  </si>
  <si>
    <t>Sueldo mensual</t>
  </si>
  <si>
    <t>sueldo diario</t>
  </si>
  <si>
    <t>Sueldo por hora</t>
  </si>
  <si>
    <t>Sueldo por minuto</t>
  </si>
  <si>
    <t>Total por  empleado</t>
  </si>
  <si>
    <t>Personal requerido</t>
  </si>
  <si>
    <t>Precio Unitario:</t>
  </si>
  <si>
    <t>Materiales e Insumos</t>
  </si>
  <si>
    <t>Mano de Obra</t>
  </si>
  <si>
    <t>Tinta para sello</t>
  </si>
  <si>
    <t>sello</t>
  </si>
  <si>
    <t>Inspector (Recepcionista)</t>
  </si>
  <si>
    <t xml:space="preserve">Total por elaboración e inspección </t>
  </si>
  <si>
    <t>Uso de vehículos</t>
  </si>
  <si>
    <t>Cojin para sello</t>
  </si>
  <si>
    <t>.</t>
  </si>
  <si>
    <t xml:space="preserve">Promedio anual de solicitudes: </t>
  </si>
  <si>
    <t>Sello (oficial, plasmado en cada documento)</t>
  </si>
  <si>
    <t>Inspector (Encargado de realizar el trámite)</t>
  </si>
  <si>
    <t>Inspector (Encargado de realizar inspección)</t>
  </si>
  <si>
    <t>Importe por trámite</t>
  </si>
  <si>
    <t>Director de Área (revisión para autorización)</t>
  </si>
  <si>
    <t>Profesional Administrativo A (revisión de trámites)</t>
  </si>
  <si>
    <t>Documento y reportes (tóner, hojas)</t>
  </si>
  <si>
    <t>Evento</t>
  </si>
  <si>
    <t>Oficios de autorización</t>
  </si>
  <si>
    <t>litro</t>
  </si>
  <si>
    <t xml:space="preserve"> </t>
  </si>
  <si>
    <t>Recorridos a comunidades / periferia</t>
  </si>
  <si>
    <t>Gasolina (recorrido)</t>
  </si>
  <si>
    <t>Sellado de boletos</t>
  </si>
  <si>
    <t>BOLETO</t>
  </si>
  <si>
    <t>Importe por boleto</t>
  </si>
  <si>
    <t>Sello (oficial, plasmado en cada boleto)</t>
  </si>
  <si>
    <t>Inspector (Encargado de sellar boletos)</t>
  </si>
  <si>
    <t>Profesional Administrativo A (revisión para autorización)</t>
  </si>
  <si>
    <t>Permiso por uso en vía pública para instalación de juego mecánico. Por unidad, por día.</t>
  </si>
  <si>
    <t>Juego mecánico-metro cuadrado</t>
  </si>
  <si>
    <t>Permiso para espectáculo o celebración de festejo público, según el número de asistencia, 1 a 100 personas</t>
  </si>
  <si>
    <t xml:space="preserve">Promedio anual de boletos sellados: </t>
  </si>
  <si>
    <t>Tarifa Propuesta</t>
  </si>
  <si>
    <t>Tarifa Actual</t>
  </si>
  <si>
    <t>Incremento</t>
  </si>
  <si>
    <t>Porcentaje de aumento en las tarifas subsecuentes</t>
  </si>
  <si>
    <t>Máximo 1000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</si>
</sst>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0.0"/>
    <numFmt numFmtId="166" formatCode="_(&quot;$&quot;* #,##0.00_);_(&quot;$&quot;* \(#,##0.00\);_(&quot;$&quot;* &quot;-&quot;??_);_(@_)"/>
    <numFmt numFmtId="167" formatCode="_-[$€-2]* #,##0.00_-;\-[$€-2]* #,##0.00_-;_-[$€-2]* &quot;-&quot;??_-"/>
    <numFmt numFmtId="168" formatCode="_(&quot;$&quot;\ * #,##0.000_);_(&quot;$&quot;\ * \(#,##0.000\);_(&quot;$&quot;\ * &quot;-&quot;??_);_(@_)"/>
    <numFmt numFmtId="170" formatCode="_(&quot;$&quot;* #,##0.00000_);_(&quot;$&quot;* \(#,##0.00000\);_(&quot;$&quot;* &quot;-&quot;??_);_(@_)"/>
    <numFmt numFmtId="172" formatCode="_(&quot;$&quot;\ * #,##0_);_(&quot;$&quot;\ * \(#,##0\);_(&quot;$&quot;\ * &quot;-&quot;??_);_(@_)"/>
  </numFmts>
  <fonts count="9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justify" vertical="top" wrapText="1"/>
    </xf>
    <xf numFmtId="0" fontId="6" fillId="2" borderId="0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4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64" fontId="6" fillId="2" borderId="0" xfId="2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2" applyFont="1" applyBorder="1"/>
    <xf numFmtId="164" fontId="7" fillId="2" borderId="0" xfId="2" applyFont="1" applyFill="1" applyBorder="1"/>
    <xf numFmtId="166" fontId="7" fillId="0" borderId="0" xfId="0" applyNumberFormat="1" applyFont="1"/>
    <xf numFmtId="0" fontId="7" fillId="0" borderId="0" xfId="0" applyFont="1" applyAlignment="1">
      <alignment horizontal="center"/>
    </xf>
    <xf numFmtId="164" fontId="6" fillId="2" borderId="0" xfId="2" applyFont="1" applyFill="1" applyBorder="1"/>
    <xf numFmtId="0" fontId="6" fillId="0" borderId="0" xfId="0" applyFont="1" applyBorder="1" applyAlignment="1">
      <alignment horizontal="centerContinuous"/>
    </xf>
    <xf numFmtId="164" fontId="7" fillId="0" borderId="6" xfId="2" applyFont="1" applyBorder="1"/>
    <xf numFmtId="164" fontId="7" fillId="0" borderId="0" xfId="2" applyFont="1" applyBorder="1"/>
    <xf numFmtId="0" fontId="7" fillId="0" borderId="1" xfId="0" applyFont="1" applyBorder="1" applyAlignment="1">
      <alignment horizontal="justify" vertical="top" wrapText="1"/>
    </xf>
    <xf numFmtId="1" fontId="7" fillId="2" borderId="1" xfId="0" applyNumberFormat="1" applyFont="1" applyFill="1" applyBorder="1" applyAlignment="1">
      <alignment horizontal="center"/>
    </xf>
    <xf numFmtId="44" fontId="7" fillId="0" borderId="0" xfId="0" applyNumberFormat="1" applyFont="1"/>
    <xf numFmtId="2" fontId="7" fillId="0" borderId="0" xfId="0" applyNumberFormat="1" applyFont="1" applyBorder="1" applyAlignment="1">
      <alignment horizontal="center"/>
    </xf>
    <xf numFmtId="0" fontId="8" fillId="0" borderId="0" xfId="3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164" fontId="7" fillId="0" borderId="1" xfId="2" applyFont="1" applyBorder="1" applyAlignment="1">
      <alignment horizontal="center"/>
    </xf>
    <xf numFmtId="170" fontId="7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2" applyFont="1"/>
    <xf numFmtId="0" fontId="4" fillId="0" borderId="0" xfId="0" applyFont="1" applyAlignment="1">
      <alignment wrapText="1"/>
    </xf>
    <xf numFmtId="0" fontId="6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164" fontId="3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/>
    <xf numFmtId="164" fontId="6" fillId="3" borderId="6" xfId="2" applyFont="1" applyFill="1" applyBorder="1"/>
    <xf numFmtId="164" fontId="7" fillId="3" borderId="0" xfId="0" applyNumberFormat="1" applyFont="1" applyFill="1"/>
    <xf numFmtId="44" fontId="7" fillId="3" borderId="0" xfId="0" applyNumberFormat="1" applyFont="1" applyFill="1" applyBorder="1"/>
    <xf numFmtId="0" fontId="7" fillId="0" borderId="0" xfId="0" applyFont="1" applyBorder="1"/>
    <xf numFmtId="0" fontId="6" fillId="3" borderId="6" xfId="0" applyFont="1" applyFill="1" applyBorder="1" applyAlignment="1">
      <alignment horizontal="right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4" fillId="0" borderId="0" xfId="2" applyFont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8" fontId="7" fillId="0" borderId="6" xfId="2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justify" vertical="center" wrapText="1"/>
    </xf>
    <xf numFmtId="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4" fontId="3" fillId="2" borderId="0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2" borderId="0" xfId="2" applyFont="1" applyFill="1" applyBorder="1"/>
    <xf numFmtId="166" fontId="4" fillId="0" borderId="0" xfId="0" applyNumberFormat="1" applyFont="1"/>
    <xf numFmtId="170" fontId="4" fillId="0" borderId="0" xfId="0" applyNumberFormat="1" applyFont="1"/>
    <xf numFmtId="0" fontId="3" fillId="3" borderId="6" xfId="0" applyFont="1" applyFill="1" applyBorder="1"/>
    <xf numFmtId="164" fontId="3" fillId="2" borderId="0" xfId="2" applyFont="1" applyFill="1" applyBorder="1"/>
    <xf numFmtId="0" fontId="3" fillId="0" borderId="0" xfId="0" applyFont="1" applyAlignment="1">
      <alignment horizontal="centerContinuous"/>
    </xf>
    <xf numFmtId="164" fontId="4" fillId="0" borderId="6" xfId="2" applyFont="1" applyBorder="1"/>
    <xf numFmtId="164" fontId="4" fillId="0" borderId="0" xfId="2" applyFont="1" applyBorder="1"/>
    <xf numFmtId="0" fontId="3" fillId="3" borderId="1" xfId="0" applyFont="1" applyFill="1" applyBorder="1" applyAlignment="1">
      <alignment horizontal="center" vertical="center" wrapText="1"/>
    </xf>
    <xf numFmtId="164" fontId="4" fillId="0" borderId="1" xfId="2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3" borderId="6" xfId="2" applyFont="1" applyFill="1" applyBorder="1"/>
    <xf numFmtId="44" fontId="4" fillId="0" borderId="0" xfId="0" applyNumberFormat="1" applyFont="1"/>
    <xf numFmtId="0" fontId="3" fillId="3" borderId="6" xfId="0" applyFont="1" applyFill="1" applyBorder="1" applyAlignment="1">
      <alignment horizontal="right"/>
    </xf>
    <xf numFmtId="164" fontId="4" fillId="3" borderId="0" xfId="0" applyNumberFormat="1" applyFont="1" applyFill="1"/>
    <xf numFmtId="44" fontId="4" fillId="3" borderId="0" xfId="0" applyNumberFormat="1" applyFont="1" applyFill="1"/>
    <xf numFmtId="0" fontId="6" fillId="3" borderId="3" xfId="0" applyFont="1" applyFill="1" applyBorder="1"/>
    <xf numFmtId="164" fontId="6" fillId="3" borderId="3" xfId="2" applyFont="1" applyFill="1" applyBorder="1"/>
    <xf numFmtId="3" fontId="4" fillId="0" borderId="0" xfId="0" applyNumberFormat="1" applyFont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164" fontId="7" fillId="0" borderId="1" xfId="2" applyNumberFormat="1" applyFont="1" applyBorder="1"/>
    <xf numFmtId="172" fontId="7" fillId="0" borderId="1" xfId="2" applyNumberFormat="1" applyFont="1" applyBorder="1"/>
    <xf numFmtId="172" fontId="7" fillId="0" borderId="6" xfId="2" applyNumberFormat="1" applyFont="1" applyBorder="1"/>
    <xf numFmtId="164" fontId="6" fillId="3" borderId="6" xfId="2" applyNumberFormat="1" applyFont="1" applyFill="1" applyBorder="1"/>
    <xf numFmtId="10" fontId="3" fillId="3" borderId="6" xfId="2" applyNumberFormat="1" applyFont="1" applyFill="1" applyBorder="1"/>
    <xf numFmtId="0" fontId="3" fillId="3" borderId="6" xfId="0" applyFont="1" applyFill="1" applyBorder="1" applyAlignment="1">
      <alignment horizontal="center" vertical="center" wrapText="1"/>
    </xf>
    <xf numFmtId="10" fontId="3" fillId="3" borderId="6" xfId="2" applyNumberFormat="1" applyFont="1" applyFill="1" applyBorder="1" applyAlignment="1">
      <alignment horizontal="right" vertical="center"/>
    </xf>
    <xf numFmtId="164" fontId="4" fillId="0" borderId="1" xfId="2" applyNumberFormat="1" applyFont="1" applyBorder="1"/>
    <xf numFmtId="164" fontId="3" fillId="3" borderId="6" xfId="0" applyNumberFormat="1" applyFont="1" applyFill="1" applyBorder="1"/>
    <xf numFmtId="164" fontId="3" fillId="3" borderId="6" xfId="2" applyNumberFormat="1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164" fontId="3" fillId="3" borderId="0" xfId="2" applyFont="1" applyFill="1" applyBorder="1"/>
  </cellXfs>
  <cellStyles count="5">
    <cellStyle name="Euro" xfId="1"/>
    <cellStyle name="Hipervínculo" xfId="3" builtinId="8"/>
    <cellStyle name="Millares 2" xfId="4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2"/>
  <sheetViews>
    <sheetView topLeftCell="A19" zoomScaleNormal="100" workbookViewId="0">
      <selection activeCell="C30" sqref="C30:E32"/>
    </sheetView>
  </sheetViews>
  <sheetFormatPr baseColWidth="10" defaultColWidth="11.453125" defaultRowHeight="14" x14ac:dyDescent="0.3"/>
  <cols>
    <col min="1" max="1" width="44.7265625" style="35" customWidth="1"/>
    <col min="2" max="3" width="14.26953125" style="35" customWidth="1"/>
    <col min="4" max="4" width="16.81640625" style="35" customWidth="1"/>
    <col min="5" max="5" width="16.1796875" style="35" customWidth="1"/>
    <col min="6" max="10" width="14.26953125" style="35" customWidth="1"/>
    <col min="11" max="16384" width="11.453125" style="35"/>
  </cols>
  <sheetData>
    <row r="3" spans="1:7" x14ac:dyDescent="0.3">
      <c r="A3" s="98" t="s">
        <v>3</v>
      </c>
      <c r="B3" s="98"/>
      <c r="C3" s="98"/>
      <c r="D3" s="98"/>
      <c r="E3" s="98"/>
      <c r="F3" s="61"/>
    </row>
    <row r="4" spans="1:7" x14ac:dyDescent="0.3">
      <c r="A4" s="62"/>
      <c r="B4" s="59"/>
      <c r="C4" s="59"/>
      <c r="D4" s="59"/>
      <c r="E4" s="59"/>
      <c r="F4" s="63"/>
    </row>
    <row r="5" spans="1:7" x14ac:dyDescent="0.3">
      <c r="A5" s="58" t="s">
        <v>7</v>
      </c>
      <c r="B5" s="64"/>
      <c r="C5" s="65"/>
      <c r="D5" s="66"/>
      <c r="E5" s="67" t="s">
        <v>4</v>
      </c>
      <c r="F5" s="68"/>
    </row>
    <row r="6" spans="1:7" ht="29" x14ac:dyDescent="0.3">
      <c r="A6" s="29" t="s">
        <v>47</v>
      </c>
      <c r="B6" s="69"/>
      <c r="C6" s="69"/>
      <c r="D6" s="69"/>
      <c r="E6" s="31" t="s">
        <v>48</v>
      </c>
      <c r="F6" s="70"/>
    </row>
    <row r="7" spans="1:7" x14ac:dyDescent="0.3">
      <c r="A7" s="71" t="s">
        <v>27</v>
      </c>
      <c r="B7" s="59"/>
      <c r="C7" s="59"/>
      <c r="D7" s="59"/>
      <c r="E7" s="59">
        <v>196</v>
      </c>
      <c r="F7" s="59"/>
    </row>
    <row r="8" spans="1:7" x14ac:dyDescent="0.3">
      <c r="A8" s="72"/>
      <c r="B8" s="59"/>
      <c r="C8" s="59"/>
      <c r="D8" s="59"/>
      <c r="E8" s="59"/>
      <c r="F8" s="59"/>
      <c r="G8" s="35" t="s">
        <v>26</v>
      </c>
    </row>
    <row r="9" spans="1:7" x14ac:dyDescent="0.3">
      <c r="A9" s="72"/>
      <c r="B9" s="59"/>
      <c r="C9" s="59"/>
      <c r="D9" s="59"/>
      <c r="E9" s="59"/>
      <c r="F9" s="59"/>
    </row>
    <row r="10" spans="1:7" ht="28" x14ac:dyDescent="0.3">
      <c r="A10" s="73" t="s">
        <v>8</v>
      </c>
      <c r="B10" s="73" t="s">
        <v>0</v>
      </c>
      <c r="C10" s="73" t="s">
        <v>1</v>
      </c>
      <c r="D10" s="73" t="s">
        <v>6</v>
      </c>
      <c r="E10" s="46" t="s">
        <v>31</v>
      </c>
      <c r="F10" s="74"/>
    </row>
    <row r="11" spans="1:7" x14ac:dyDescent="0.3">
      <c r="A11" s="1" t="s">
        <v>28</v>
      </c>
      <c r="B11" s="13" t="s">
        <v>21</v>
      </c>
      <c r="C11" s="14">
        <v>1</v>
      </c>
      <c r="D11" s="103">
        <v>350</v>
      </c>
      <c r="E11" s="15">
        <v>0.5</v>
      </c>
      <c r="F11" s="77"/>
      <c r="G11" s="78"/>
    </row>
    <row r="12" spans="1:7" x14ac:dyDescent="0.3">
      <c r="A12" s="12" t="s">
        <v>20</v>
      </c>
      <c r="B12" s="13" t="s">
        <v>21</v>
      </c>
      <c r="C12" s="14">
        <v>1</v>
      </c>
      <c r="D12" s="103">
        <v>250</v>
      </c>
      <c r="E12" s="15">
        <v>0.5</v>
      </c>
      <c r="F12" s="77"/>
      <c r="G12" s="78"/>
    </row>
    <row r="13" spans="1:7" x14ac:dyDescent="0.3">
      <c r="A13" s="1" t="s">
        <v>34</v>
      </c>
      <c r="B13" s="13" t="s">
        <v>10</v>
      </c>
      <c r="C13" s="14">
        <v>4</v>
      </c>
      <c r="D13" s="104">
        <v>9.5</v>
      </c>
      <c r="E13" s="15">
        <f t="shared" ref="E13" si="0">+ROUND(C13*D13,2)</f>
        <v>38</v>
      </c>
      <c r="F13" s="77"/>
      <c r="G13" s="78"/>
    </row>
    <row r="14" spans="1:7" x14ac:dyDescent="0.3">
      <c r="A14" s="56" t="s">
        <v>36</v>
      </c>
      <c r="B14" s="55" t="s">
        <v>10</v>
      </c>
      <c r="C14" s="26">
        <v>3</v>
      </c>
      <c r="D14" s="104">
        <v>9.5</v>
      </c>
      <c r="E14" s="15">
        <f>+ROUND(C14*D14,2)</f>
        <v>28.5</v>
      </c>
      <c r="F14" s="77"/>
      <c r="G14" s="79"/>
    </row>
    <row r="15" spans="1:7" x14ac:dyDescent="0.3">
      <c r="B15" s="59"/>
      <c r="D15" s="80" t="s">
        <v>5</v>
      </c>
      <c r="E15" s="105">
        <f>SUM(E11:E14)</f>
        <v>67.5</v>
      </c>
      <c r="F15" s="81"/>
    </row>
    <row r="16" spans="1:7" x14ac:dyDescent="0.3">
      <c r="B16" s="59"/>
      <c r="D16" s="82"/>
      <c r="E16" s="83"/>
      <c r="F16" s="84"/>
    </row>
    <row r="17" spans="1:10" x14ac:dyDescent="0.3">
      <c r="A17" s="82"/>
      <c r="B17" s="62"/>
      <c r="C17" s="82"/>
      <c r="D17" s="82"/>
      <c r="E17" s="83"/>
      <c r="F17" s="84"/>
    </row>
    <row r="18" spans="1:10" ht="62.25" customHeight="1" x14ac:dyDescent="0.3">
      <c r="A18" s="73" t="s">
        <v>2</v>
      </c>
      <c r="B18" s="73" t="s">
        <v>0</v>
      </c>
      <c r="C18" s="73" t="s">
        <v>1</v>
      </c>
      <c r="D18" s="73" t="s">
        <v>11</v>
      </c>
      <c r="E18" s="73" t="s">
        <v>12</v>
      </c>
      <c r="F18" s="85" t="s">
        <v>13</v>
      </c>
      <c r="G18" s="85" t="s">
        <v>14</v>
      </c>
      <c r="H18" s="85" t="s">
        <v>15</v>
      </c>
      <c r="I18" s="85" t="s">
        <v>16</v>
      </c>
      <c r="J18" s="85" t="s">
        <v>23</v>
      </c>
    </row>
    <row r="19" spans="1:10" ht="15.75" customHeight="1" x14ac:dyDescent="0.3">
      <c r="A19" s="2" t="s">
        <v>22</v>
      </c>
      <c r="B19" s="75" t="s">
        <v>9</v>
      </c>
      <c r="C19" s="76">
        <v>1</v>
      </c>
      <c r="D19" s="33">
        <v>10490.14</v>
      </c>
      <c r="E19" s="86">
        <f>D19/30</f>
        <v>349.67133333333334</v>
      </c>
      <c r="F19" s="86">
        <f t="shared" ref="F19:F21" si="1">+E19/8</f>
        <v>43.708916666666667</v>
      </c>
      <c r="G19" s="86">
        <f t="shared" ref="G19:G21" si="2">+F19/60</f>
        <v>0.72848194444444447</v>
      </c>
      <c r="H19" s="86">
        <f>+G19*C19</f>
        <v>0.72848194444444447</v>
      </c>
      <c r="I19" s="87">
        <v>1</v>
      </c>
      <c r="J19" s="86">
        <f t="shared" ref="J19:J21" si="3">+I19*H19</f>
        <v>0.72848194444444447</v>
      </c>
    </row>
    <row r="20" spans="1:10" ht="15.75" customHeight="1" x14ac:dyDescent="0.3">
      <c r="A20" s="2" t="s">
        <v>29</v>
      </c>
      <c r="B20" s="75" t="s">
        <v>9</v>
      </c>
      <c r="C20" s="76">
        <v>10</v>
      </c>
      <c r="D20" s="33">
        <v>10490.14</v>
      </c>
      <c r="E20" s="86">
        <f t="shared" ref="E20:E21" si="4">D20/30</f>
        <v>349.67133333333334</v>
      </c>
      <c r="F20" s="86">
        <f t="shared" si="1"/>
        <v>43.708916666666667</v>
      </c>
      <c r="G20" s="86">
        <f t="shared" si="2"/>
        <v>0.72848194444444447</v>
      </c>
      <c r="H20" s="86">
        <f t="shared" ref="H20:H21" si="5">+G20*C20</f>
        <v>7.2848194444444445</v>
      </c>
      <c r="I20" s="87">
        <v>1</v>
      </c>
      <c r="J20" s="86">
        <f t="shared" si="3"/>
        <v>7.2848194444444445</v>
      </c>
    </row>
    <row r="21" spans="1:10" ht="15.75" customHeight="1" x14ac:dyDescent="0.3">
      <c r="A21" s="2" t="s">
        <v>30</v>
      </c>
      <c r="B21" s="75" t="s">
        <v>9</v>
      </c>
      <c r="C21" s="76">
        <v>140</v>
      </c>
      <c r="D21" s="33">
        <v>10490.14</v>
      </c>
      <c r="E21" s="86">
        <f t="shared" si="4"/>
        <v>349.67133333333334</v>
      </c>
      <c r="F21" s="86">
        <f t="shared" si="1"/>
        <v>43.708916666666667</v>
      </c>
      <c r="G21" s="86">
        <f t="shared" si="2"/>
        <v>0.72848194444444447</v>
      </c>
      <c r="H21" s="86">
        <f t="shared" si="5"/>
        <v>101.98747222222222</v>
      </c>
      <c r="I21" s="87">
        <v>2</v>
      </c>
      <c r="J21" s="86">
        <f t="shared" si="3"/>
        <v>203.97494444444445</v>
      </c>
    </row>
    <row r="22" spans="1:10" ht="15.75" customHeight="1" x14ac:dyDescent="0.3">
      <c r="A22" s="54" t="s">
        <v>33</v>
      </c>
      <c r="B22" s="55" t="s">
        <v>9</v>
      </c>
      <c r="C22" s="26">
        <v>15</v>
      </c>
      <c r="D22" s="38">
        <v>19611.38</v>
      </c>
      <c r="E22" s="38">
        <f>D22/15</f>
        <v>1307.4253333333334</v>
      </c>
      <c r="F22" s="38">
        <f>E22/8</f>
        <v>163.42816666666667</v>
      </c>
      <c r="G22" s="38">
        <f>F22/60</f>
        <v>2.7238027777777778</v>
      </c>
      <c r="H22" s="38">
        <f>G22</f>
        <v>2.7238027777777778</v>
      </c>
      <c r="I22" s="18">
        <v>1</v>
      </c>
      <c r="J22" s="38">
        <f>H22*C22</f>
        <v>40.857041666666667</v>
      </c>
    </row>
    <row r="23" spans="1:10" x14ac:dyDescent="0.3">
      <c r="A23" s="39" t="s">
        <v>32</v>
      </c>
      <c r="B23" s="59" t="s">
        <v>9</v>
      </c>
      <c r="C23" s="88">
        <v>3</v>
      </c>
      <c r="D23" s="57">
        <v>35796.22</v>
      </c>
      <c r="E23" s="57">
        <f>D23/15</f>
        <v>2386.4146666666666</v>
      </c>
      <c r="F23" s="57">
        <f>E23/8</f>
        <v>298.30183333333332</v>
      </c>
      <c r="G23" s="57">
        <f>F23/60</f>
        <v>4.9716972222222218</v>
      </c>
      <c r="H23" s="57">
        <f>G23</f>
        <v>4.9716972222222218</v>
      </c>
      <c r="I23" s="59">
        <v>1</v>
      </c>
      <c r="J23" s="57">
        <f>H23*C23</f>
        <v>14.915091666666665</v>
      </c>
    </row>
    <row r="24" spans="1:10" x14ac:dyDescent="0.3">
      <c r="B24" s="59"/>
      <c r="G24" s="80" t="s">
        <v>5</v>
      </c>
      <c r="H24" s="89"/>
      <c r="I24" s="89"/>
      <c r="J24" s="89">
        <f>SUM(J19:J23)</f>
        <v>267.76037916666667</v>
      </c>
    </row>
    <row r="25" spans="1:10" x14ac:dyDescent="0.3">
      <c r="A25" s="39"/>
    </row>
    <row r="26" spans="1:10" x14ac:dyDescent="0.3">
      <c r="A26" s="39"/>
      <c r="C26" s="80"/>
      <c r="D26" s="91" t="s">
        <v>18</v>
      </c>
      <c r="E26" s="92">
        <f>E15</f>
        <v>67.5</v>
      </c>
    </row>
    <row r="27" spans="1:10" x14ac:dyDescent="0.3">
      <c r="C27" s="80"/>
      <c r="D27" s="91" t="s">
        <v>19</v>
      </c>
      <c r="E27" s="93">
        <f>+J24</f>
        <v>267.76037916666667</v>
      </c>
    </row>
    <row r="28" spans="1:10" ht="15.75" customHeight="1" x14ac:dyDescent="0.3">
      <c r="C28" s="80"/>
      <c r="D28" s="91" t="s">
        <v>17</v>
      </c>
      <c r="E28" s="89">
        <f>J24+E15</f>
        <v>335.26037916666667</v>
      </c>
      <c r="F28" s="90"/>
    </row>
    <row r="29" spans="1:10" x14ac:dyDescent="0.3">
      <c r="A29" s="27"/>
      <c r="B29" s="39"/>
      <c r="C29" s="39"/>
      <c r="D29" s="39"/>
      <c r="E29" s="39"/>
      <c r="F29" s="39"/>
      <c r="G29" s="39"/>
    </row>
    <row r="30" spans="1:10" x14ac:dyDescent="0.3">
      <c r="A30" s="27"/>
      <c r="B30" s="39"/>
      <c r="C30" s="80"/>
      <c r="D30" s="97" t="s">
        <v>51</v>
      </c>
      <c r="E30" s="89">
        <v>330</v>
      </c>
      <c r="F30" s="39"/>
      <c r="G30" s="39"/>
    </row>
    <row r="31" spans="1:10" x14ac:dyDescent="0.3">
      <c r="A31" s="39"/>
      <c r="B31" s="39"/>
      <c r="C31" s="80"/>
      <c r="D31" s="97" t="s">
        <v>52</v>
      </c>
      <c r="E31" s="89">
        <v>165</v>
      </c>
      <c r="F31" s="39"/>
      <c r="G31" s="39"/>
    </row>
    <row r="32" spans="1:10" x14ac:dyDescent="0.3">
      <c r="C32" s="80"/>
      <c r="D32" s="97" t="s">
        <v>53</v>
      </c>
      <c r="E32" s="106">
        <f>E30/E31-1</f>
        <v>1</v>
      </c>
    </row>
  </sheetData>
  <mergeCells count="1">
    <mergeCell ref="A3:E3"/>
  </mergeCells>
  <hyperlinks>
    <hyperlink ref="A30" r:id="rId1" display="https://www.buenastareas.com/inscribirse/?redirectUrl=%2Fensayos%2F3-De-Herramienta-y-Equipo-De%2F3393105.html&amp;from=essay&amp;from=essay"/>
  </hyperlinks>
  <pageMargins left="0.70866141732283472" right="0.70866141732283472" top="0.74803149606299213" bottom="0.74803149606299213" header="0.31496062992125984" footer="0.31496062992125984"/>
  <pageSetup scale="60" fitToHeight="0" orientation="landscape" r:id="rId2"/>
  <headerFooter>
    <oddHeader>&amp;L&amp;G&amp;C&amp;"Arial,Negrita"&amp;12TESORERÍA MUNICIPAL 
DIRECCIÓN DE INGRESOS
TARJETA DE COSTOS POR SERVICIO</oddHeader>
    <oddFooter>&amp;C&amp;"Arial,Negrita"&amp;12PÁGINA  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0"/>
  <sheetViews>
    <sheetView tabSelected="1" zoomScale="90" zoomScaleNormal="90" workbookViewId="0">
      <selection activeCell="H8" sqref="H8"/>
    </sheetView>
  </sheetViews>
  <sheetFormatPr baseColWidth="10" defaultColWidth="11.453125" defaultRowHeight="14" x14ac:dyDescent="0.3"/>
  <cols>
    <col min="1" max="1" width="44.7265625" style="35" customWidth="1"/>
    <col min="2" max="3" width="14.26953125" style="35" customWidth="1"/>
    <col min="4" max="4" width="16.81640625" style="35" customWidth="1"/>
    <col min="5" max="5" width="16.1796875" style="35" customWidth="1"/>
    <col min="6" max="10" width="14.26953125" style="35" customWidth="1"/>
    <col min="11" max="16384" width="11.453125" style="35"/>
  </cols>
  <sheetData>
    <row r="3" spans="1:7" x14ac:dyDescent="0.3">
      <c r="A3" s="98" t="s">
        <v>3</v>
      </c>
      <c r="B3" s="98"/>
      <c r="C3" s="98"/>
      <c r="D3" s="98"/>
      <c r="E3" s="98"/>
      <c r="F3" s="61"/>
    </row>
    <row r="4" spans="1:7" x14ac:dyDescent="0.3">
      <c r="A4" s="62"/>
      <c r="B4" s="59"/>
      <c r="C4" s="59"/>
      <c r="D4" s="59"/>
      <c r="E4" s="59"/>
      <c r="F4" s="63"/>
    </row>
    <row r="5" spans="1:7" x14ac:dyDescent="0.3">
      <c r="A5" s="58" t="s">
        <v>7</v>
      </c>
      <c r="B5" s="64"/>
      <c r="C5" s="65"/>
      <c r="D5" s="66"/>
      <c r="E5" s="67" t="s">
        <v>4</v>
      </c>
      <c r="F5" s="68"/>
    </row>
    <row r="6" spans="1:7" ht="14.5" x14ac:dyDescent="0.3">
      <c r="A6" s="29" t="s">
        <v>41</v>
      </c>
      <c r="B6" s="69"/>
      <c r="C6" s="69"/>
      <c r="D6" s="69"/>
      <c r="E6" s="31" t="s">
        <v>42</v>
      </c>
      <c r="F6" s="70"/>
    </row>
    <row r="7" spans="1:7" x14ac:dyDescent="0.3">
      <c r="A7" s="71" t="s">
        <v>50</v>
      </c>
      <c r="B7" s="59"/>
      <c r="C7" s="59"/>
      <c r="D7" s="59"/>
      <c r="E7" s="96">
        <v>600000</v>
      </c>
      <c r="F7" s="59"/>
    </row>
    <row r="8" spans="1:7" x14ac:dyDescent="0.3">
      <c r="A8" s="72"/>
      <c r="B8" s="59"/>
      <c r="C8" s="59"/>
      <c r="D8" s="59"/>
      <c r="E8" s="59"/>
      <c r="F8" s="59"/>
      <c r="G8" s="35" t="s">
        <v>26</v>
      </c>
    </row>
    <row r="9" spans="1:7" x14ac:dyDescent="0.3">
      <c r="A9" s="72"/>
      <c r="B9" s="59"/>
      <c r="C9" s="59"/>
      <c r="D9" s="59"/>
      <c r="E9" s="59"/>
      <c r="F9" s="59"/>
    </row>
    <row r="10" spans="1:7" ht="28" x14ac:dyDescent="0.3">
      <c r="A10" s="73" t="s">
        <v>8</v>
      </c>
      <c r="B10" s="73" t="s">
        <v>0</v>
      </c>
      <c r="C10" s="73" t="s">
        <v>1</v>
      </c>
      <c r="D10" s="73" t="s">
        <v>6</v>
      </c>
      <c r="E10" s="46" t="s">
        <v>43</v>
      </c>
      <c r="F10" s="74"/>
    </row>
    <row r="11" spans="1:7" x14ac:dyDescent="0.3">
      <c r="A11" s="1" t="s">
        <v>44</v>
      </c>
      <c r="B11" s="75" t="s">
        <v>21</v>
      </c>
      <c r="C11" s="76">
        <v>1</v>
      </c>
      <c r="D11" s="102">
        <v>350</v>
      </c>
      <c r="E11" s="109">
        <v>0.5</v>
      </c>
      <c r="F11" s="77"/>
      <c r="G11" s="78"/>
    </row>
    <row r="12" spans="1:7" x14ac:dyDescent="0.3">
      <c r="A12" s="1" t="s">
        <v>20</v>
      </c>
      <c r="B12" s="75" t="s">
        <v>21</v>
      </c>
      <c r="C12" s="76">
        <v>1</v>
      </c>
      <c r="D12" s="102">
        <v>250</v>
      </c>
      <c r="E12" s="109">
        <v>0.5</v>
      </c>
      <c r="F12" s="77"/>
      <c r="G12" s="78"/>
    </row>
    <row r="13" spans="1:7" x14ac:dyDescent="0.3">
      <c r="A13" s="1" t="s">
        <v>25</v>
      </c>
      <c r="B13" s="75" t="s">
        <v>10</v>
      </c>
      <c r="C13" s="76">
        <v>1</v>
      </c>
      <c r="D13" s="109">
        <v>20</v>
      </c>
      <c r="E13" s="109">
        <v>0.5</v>
      </c>
      <c r="F13" s="77"/>
      <c r="G13" s="79"/>
    </row>
    <row r="14" spans="1:7" x14ac:dyDescent="0.3">
      <c r="B14" s="59"/>
      <c r="D14" s="110" t="s">
        <v>5</v>
      </c>
      <c r="E14" s="111">
        <f>SUM(E11:E13)</f>
        <v>1.5</v>
      </c>
      <c r="F14" s="81"/>
    </row>
    <row r="15" spans="1:7" x14ac:dyDescent="0.3">
      <c r="B15" s="59"/>
      <c r="D15" s="82"/>
      <c r="E15" s="83"/>
      <c r="F15" s="84"/>
    </row>
    <row r="16" spans="1:7" x14ac:dyDescent="0.3">
      <c r="A16" s="82"/>
      <c r="B16" s="62"/>
      <c r="C16" s="82"/>
      <c r="D16" s="82"/>
      <c r="E16" s="83"/>
      <c r="F16" s="84"/>
    </row>
    <row r="17" spans="1:10" ht="62.25" customHeight="1" x14ac:dyDescent="0.3">
      <c r="A17" s="73" t="s">
        <v>2</v>
      </c>
      <c r="B17" s="73" t="s">
        <v>0</v>
      </c>
      <c r="C17" s="73" t="s">
        <v>1</v>
      </c>
      <c r="D17" s="73" t="s">
        <v>11</v>
      </c>
      <c r="E17" s="73" t="s">
        <v>12</v>
      </c>
      <c r="F17" s="85" t="s">
        <v>13</v>
      </c>
      <c r="G17" s="85" t="s">
        <v>14</v>
      </c>
      <c r="H17" s="85" t="s">
        <v>15</v>
      </c>
      <c r="I17" s="85" t="s">
        <v>16</v>
      </c>
      <c r="J17" s="85" t="s">
        <v>23</v>
      </c>
    </row>
    <row r="18" spans="1:10" ht="15.75" customHeight="1" x14ac:dyDescent="0.3">
      <c r="A18" s="2" t="s">
        <v>22</v>
      </c>
      <c r="B18" s="75" t="s">
        <v>9</v>
      </c>
      <c r="C18" s="76">
        <v>1</v>
      </c>
      <c r="D18" s="33">
        <v>10490.14</v>
      </c>
      <c r="E18" s="86">
        <f>D18/30</f>
        <v>349.67133333333334</v>
      </c>
      <c r="F18" s="86">
        <f t="shared" ref="F18:F19" si="0">+E18/8</f>
        <v>43.708916666666667</v>
      </c>
      <c r="G18" s="86">
        <f t="shared" ref="G18:G19" si="1">+F18/60</f>
        <v>0.72848194444444447</v>
      </c>
      <c r="H18" s="86">
        <f>+G18*C18</f>
        <v>0.72848194444444447</v>
      </c>
      <c r="I18" s="87">
        <v>1</v>
      </c>
      <c r="J18" s="86">
        <f t="shared" ref="J18:J19" si="2">+I18*H18</f>
        <v>0.72848194444444447</v>
      </c>
    </row>
    <row r="19" spans="1:10" ht="15.75" customHeight="1" x14ac:dyDescent="0.3">
      <c r="A19" s="2" t="s">
        <v>45</v>
      </c>
      <c r="B19" s="75" t="s">
        <v>9</v>
      </c>
      <c r="C19" s="76">
        <v>1</v>
      </c>
      <c r="D19" s="33">
        <v>10490.14</v>
      </c>
      <c r="E19" s="86">
        <f t="shared" ref="E19" si="3">D19/30</f>
        <v>349.67133333333334</v>
      </c>
      <c r="F19" s="86">
        <f t="shared" si="0"/>
        <v>43.708916666666667</v>
      </c>
      <c r="G19" s="86">
        <f t="shared" si="1"/>
        <v>0.72848194444444447</v>
      </c>
      <c r="H19" s="86">
        <f t="shared" ref="H19" si="4">+G19*C19</f>
        <v>0.72848194444444447</v>
      </c>
      <c r="I19" s="87">
        <v>1</v>
      </c>
      <c r="J19" s="86">
        <f t="shared" si="2"/>
        <v>0.72848194444444447</v>
      </c>
    </row>
    <row r="20" spans="1:10" ht="28" x14ac:dyDescent="0.3">
      <c r="A20" s="39" t="s">
        <v>46</v>
      </c>
      <c r="B20" s="59" t="s">
        <v>9</v>
      </c>
      <c r="C20" s="88">
        <v>0.5</v>
      </c>
      <c r="D20" s="38">
        <v>19611.38</v>
      </c>
      <c r="E20" s="57">
        <f>D20/15</f>
        <v>1307.4253333333334</v>
      </c>
      <c r="F20" s="57">
        <f>E20/8</f>
        <v>163.42816666666667</v>
      </c>
      <c r="G20" s="57">
        <f>F20/60</f>
        <v>2.7238027777777778</v>
      </c>
      <c r="H20" s="57">
        <f>G20</f>
        <v>2.7238027777777778</v>
      </c>
      <c r="I20" s="59">
        <v>1</v>
      </c>
      <c r="J20" s="57">
        <f>H20*C20</f>
        <v>1.3619013888888889</v>
      </c>
    </row>
    <row r="21" spans="1:10" x14ac:dyDescent="0.3">
      <c r="B21" s="59"/>
      <c r="G21" s="80" t="s">
        <v>5</v>
      </c>
      <c r="H21" s="89"/>
      <c r="I21" s="89"/>
      <c r="J21" s="89">
        <f>SUM(J18:J20)</f>
        <v>2.8188652777777778</v>
      </c>
    </row>
    <row r="23" spans="1:10" x14ac:dyDescent="0.3">
      <c r="C23" s="80"/>
      <c r="D23" s="91" t="s">
        <v>18</v>
      </c>
      <c r="E23" s="92">
        <f>E14</f>
        <v>1.5</v>
      </c>
    </row>
    <row r="24" spans="1:10" x14ac:dyDescent="0.3">
      <c r="C24" s="80"/>
      <c r="D24" s="91" t="s">
        <v>19</v>
      </c>
      <c r="E24" s="93">
        <f>+J21</f>
        <v>2.8188652777777778</v>
      </c>
    </row>
    <row r="25" spans="1:10" ht="15.75" customHeight="1" x14ac:dyDescent="0.3">
      <c r="C25" s="80"/>
      <c r="D25" s="91" t="s">
        <v>17</v>
      </c>
      <c r="E25" s="89">
        <f>J21+E14</f>
        <v>4.3188652777777783</v>
      </c>
      <c r="F25" s="90"/>
    </row>
    <row r="26" spans="1:10" ht="15.75" customHeight="1" x14ac:dyDescent="0.3">
      <c r="C26" s="112"/>
      <c r="D26" s="113" t="s">
        <v>55</v>
      </c>
      <c r="E26" s="114">
        <f>E25*1000</f>
        <v>4318.8652777777779</v>
      </c>
      <c r="F26" s="90"/>
    </row>
    <row r="27" spans="1:10" x14ac:dyDescent="0.3">
      <c r="A27" s="27"/>
      <c r="B27" s="39"/>
      <c r="C27" s="39"/>
      <c r="D27" s="39"/>
      <c r="E27" s="39"/>
      <c r="F27" s="39"/>
      <c r="G27" s="39"/>
    </row>
    <row r="28" spans="1:10" x14ac:dyDescent="0.3">
      <c r="A28" s="27"/>
      <c r="B28" s="39"/>
      <c r="C28" s="80"/>
      <c r="D28" s="97" t="s">
        <v>51</v>
      </c>
      <c r="E28" s="89">
        <v>1114</v>
      </c>
      <c r="F28" s="39"/>
      <c r="G28" s="39"/>
    </row>
    <row r="29" spans="1:10" x14ac:dyDescent="0.3">
      <c r="A29" s="39"/>
      <c r="B29" s="39"/>
      <c r="C29" s="80"/>
      <c r="D29" s="97" t="s">
        <v>52</v>
      </c>
      <c r="E29" s="89">
        <v>557</v>
      </c>
      <c r="F29" s="39"/>
      <c r="G29" s="39"/>
    </row>
    <row r="30" spans="1:10" x14ac:dyDescent="0.3">
      <c r="C30" s="80"/>
      <c r="D30" s="97" t="s">
        <v>53</v>
      </c>
      <c r="E30" s="106">
        <f>E28/E29-1</f>
        <v>1</v>
      </c>
    </row>
  </sheetData>
  <mergeCells count="1">
    <mergeCell ref="A3:E3"/>
  </mergeCells>
  <hyperlinks>
    <hyperlink ref="A28" r:id="rId1" display="https://www.buenastareas.com/inscribirse/?redirectUrl=%2Fensayos%2F3-De-Herramienta-y-Equipo-De%2F3393105.html&amp;from=essay&amp;from=essay"/>
  </hyperlinks>
  <pageMargins left="0.70866141732283472" right="0.70866141732283472" top="0.74803149606299213" bottom="0.74803149606299213" header="0.31496062992125984" footer="0.31496062992125984"/>
  <pageSetup scale="60" fitToHeight="0" orientation="landscape" r:id="rId2"/>
  <headerFooter>
    <oddHeader>&amp;L&amp;G&amp;C&amp;"Arial,Negrita"&amp;12TESORERÍA MUNICIPAL 
DIRECCIÓN DE INGRESOS
TARJETA DE COSTOS POR SERVICIO</oddHeader>
    <oddFooter>&amp;C&amp;"Arial,Negrita"&amp;12PÁGINA  &amp;P DE &amp;N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8"/>
  <sheetViews>
    <sheetView topLeftCell="A25" zoomScale="80" zoomScaleNormal="80" zoomScalePageLayoutView="90" workbookViewId="0">
      <selection activeCell="C34" sqref="C34:E36"/>
    </sheetView>
  </sheetViews>
  <sheetFormatPr baseColWidth="10" defaultColWidth="11.453125" defaultRowHeight="14" x14ac:dyDescent="0.3"/>
  <cols>
    <col min="1" max="1" width="44.7265625" style="4" customWidth="1"/>
    <col min="2" max="3" width="14.26953125" style="4" customWidth="1"/>
    <col min="4" max="4" width="16.81640625" style="4" customWidth="1"/>
    <col min="5" max="5" width="16.1796875" style="4" customWidth="1"/>
    <col min="6" max="10" width="14.26953125" style="4" customWidth="1"/>
    <col min="11" max="16384" width="11.453125" style="4"/>
  </cols>
  <sheetData>
    <row r="3" spans="1:7" x14ac:dyDescent="0.3">
      <c r="A3" s="99" t="s">
        <v>3</v>
      </c>
      <c r="B3" s="99"/>
      <c r="C3" s="99"/>
      <c r="D3" s="99"/>
      <c r="E3" s="99"/>
      <c r="F3" s="3"/>
    </row>
    <row r="4" spans="1:7" x14ac:dyDescent="0.3">
      <c r="A4" s="5"/>
      <c r="B4" s="6"/>
      <c r="C4" s="6"/>
      <c r="D4" s="6"/>
      <c r="E4" s="6"/>
      <c r="F4" s="7"/>
    </row>
    <row r="5" spans="1:7" x14ac:dyDescent="0.3">
      <c r="A5" s="40" t="s">
        <v>7</v>
      </c>
      <c r="B5" s="41"/>
      <c r="C5" s="42"/>
      <c r="D5" s="43"/>
      <c r="E5" s="44" t="s">
        <v>4</v>
      </c>
      <c r="F5" s="8"/>
    </row>
    <row r="6" spans="1:7" ht="43.5" x14ac:dyDescent="0.3">
      <c r="A6" s="29" t="s">
        <v>49</v>
      </c>
      <c r="B6" s="30"/>
      <c r="C6" s="30"/>
      <c r="D6" s="30"/>
      <c r="E6" s="31" t="s">
        <v>35</v>
      </c>
      <c r="F6" s="9"/>
    </row>
    <row r="7" spans="1:7" x14ac:dyDescent="0.3">
      <c r="A7" s="32" t="s">
        <v>27</v>
      </c>
      <c r="C7" s="6"/>
      <c r="D7" s="6"/>
      <c r="E7" s="6">
        <v>720</v>
      </c>
      <c r="F7" s="6"/>
    </row>
    <row r="8" spans="1:7" x14ac:dyDescent="0.3">
      <c r="A8" s="10"/>
      <c r="B8" s="6"/>
      <c r="C8" s="6"/>
      <c r="D8" s="6"/>
      <c r="E8" s="6"/>
      <c r="F8" s="6"/>
      <c r="G8" s="35" t="s">
        <v>26</v>
      </c>
    </row>
    <row r="9" spans="1:7" x14ac:dyDescent="0.3">
      <c r="A9" s="10"/>
      <c r="B9" s="6"/>
      <c r="C9" s="6"/>
      <c r="D9" s="6"/>
      <c r="E9" s="6"/>
      <c r="F9" s="6"/>
    </row>
    <row r="10" spans="1:7" ht="28" x14ac:dyDescent="0.3">
      <c r="A10" s="45" t="s">
        <v>8</v>
      </c>
      <c r="B10" s="45" t="s">
        <v>0</v>
      </c>
      <c r="C10" s="45" t="s">
        <v>1</v>
      </c>
      <c r="D10" s="45" t="s">
        <v>6</v>
      </c>
      <c r="E10" s="46" t="s">
        <v>31</v>
      </c>
      <c r="F10" s="11"/>
    </row>
    <row r="11" spans="1:7" x14ac:dyDescent="0.3">
      <c r="A11" s="1" t="s">
        <v>28</v>
      </c>
      <c r="B11" s="13" t="s">
        <v>21</v>
      </c>
      <c r="C11" s="14">
        <v>1</v>
      </c>
      <c r="D11" s="103">
        <v>350</v>
      </c>
      <c r="E11" s="102">
        <f>D11/$E$7</f>
        <v>0.4861111111111111</v>
      </c>
      <c r="F11" s="16"/>
      <c r="G11" s="17"/>
    </row>
    <row r="12" spans="1:7" x14ac:dyDescent="0.3">
      <c r="A12" s="12" t="s">
        <v>20</v>
      </c>
      <c r="B12" s="13" t="s">
        <v>21</v>
      </c>
      <c r="C12" s="14">
        <v>1</v>
      </c>
      <c r="D12" s="103">
        <v>250</v>
      </c>
      <c r="E12" s="102">
        <f>D12/$E$7</f>
        <v>0.34722222222222221</v>
      </c>
      <c r="F12" s="16"/>
      <c r="G12" s="17"/>
    </row>
    <row r="13" spans="1:7" x14ac:dyDescent="0.3">
      <c r="A13" s="1" t="s">
        <v>34</v>
      </c>
      <c r="B13" s="13" t="s">
        <v>10</v>
      </c>
      <c r="C13" s="14">
        <v>4</v>
      </c>
      <c r="D13" s="103">
        <v>9.5</v>
      </c>
      <c r="E13" s="102">
        <f t="shared" ref="E13" si="0">+ROUND(C13*D13,2)</f>
        <v>38</v>
      </c>
      <c r="F13" s="16"/>
      <c r="G13" s="17"/>
    </row>
    <row r="14" spans="1:7" x14ac:dyDescent="0.3">
      <c r="A14" s="56" t="s">
        <v>36</v>
      </c>
      <c r="B14" s="55" t="s">
        <v>10</v>
      </c>
      <c r="C14" s="26">
        <v>3</v>
      </c>
      <c r="D14" s="104">
        <v>9.5</v>
      </c>
      <c r="E14" s="102">
        <f>+ROUND(C14*D14,2)</f>
        <v>28.5</v>
      </c>
      <c r="F14" s="16"/>
      <c r="G14" s="34"/>
    </row>
    <row r="15" spans="1:7" x14ac:dyDescent="0.3">
      <c r="B15" s="18"/>
      <c r="C15" s="35" t="s">
        <v>38</v>
      </c>
      <c r="D15" s="48" t="s">
        <v>5</v>
      </c>
      <c r="E15" s="105">
        <f>SUM(E11:E14)</f>
        <v>67.333333333333343</v>
      </c>
      <c r="F15" s="16"/>
      <c r="G15" s="34"/>
    </row>
    <row r="16" spans="1:7" x14ac:dyDescent="0.3">
      <c r="B16" s="18"/>
      <c r="D16" s="20"/>
      <c r="E16" s="21"/>
      <c r="F16" s="19"/>
    </row>
    <row r="17" spans="1:12" ht="28" x14ac:dyDescent="0.3">
      <c r="A17" s="45" t="s">
        <v>39</v>
      </c>
      <c r="B17" s="45" t="s">
        <v>0</v>
      </c>
      <c r="C17" s="45" t="s">
        <v>1</v>
      </c>
      <c r="D17" s="45" t="s">
        <v>6</v>
      </c>
      <c r="E17" s="46" t="s">
        <v>31</v>
      </c>
      <c r="F17" s="22"/>
    </row>
    <row r="18" spans="1:12" x14ac:dyDescent="0.3">
      <c r="A18" s="56" t="s">
        <v>40</v>
      </c>
      <c r="B18" s="55" t="s">
        <v>37</v>
      </c>
      <c r="C18" s="26">
        <v>20</v>
      </c>
      <c r="D18" s="60">
        <v>23</v>
      </c>
      <c r="E18" s="15">
        <f>+ROUND(C18*D18,2)</f>
        <v>460</v>
      </c>
      <c r="F18" s="22"/>
    </row>
    <row r="19" spans="1:12" x14ac:dyDescent="0.3">
      <c r="B19" s="18"/>
      <c r="D19" s="20"/>
      <c r="E19" s="21"/>
      <c r="F19" s="22"/>
    </row>
    <row r="20" spans="1:12" x14ac:dyDescent="0.3">
      <c r="A20" s="20"/>
      <c r="B20" s="5"/>
      <c r="C20" s="20"/>
      <c r="D20" s="20"/>
      <c r="E20" s="21"/>
      <c r="F20" s="22"/>
    </row>
    <row r="21" spans="1:12" ht="42" x14ac:dyDescent="0.3">
      <c r="A21" s="45" t="s">
        <v>2</v>
      </c>
      <c r="B21" s="45" t="s">
        <v>0</v>
      </c>
      <c r="C21" s="45" t="s">
        <v>1</v>
      </c>
      <c r="D21" s="45" t="s">
        <v>11</v>
      </c>
      <c r="E21" s="45" t="s">
        <v>12</v>
      </c>
      <c r="F21" s="47" t="s">
        <v>13</v>
      </c>
      <c r="G21" s="47" t="s">
        <v>14</v>
      </c>
      <c r="H21" s="47" t="s">
        <v>15</v>
      </c>
      <c r="I21" s="47" t="s">
        <v>16</v>
      </c>
      <c r="J21" s="47" t="s">
        <v>23</v>
      </c>
    </row>
    <row r="22" spans="1:12" x14ac:dyDescent="0.3">
      <c r="A22" s="23" t="s">
        <v>22</v>
      </c>
      <c r="B22" s="13" t="s">
        <v>9</v>
      </c>
      <c r="C22" s="14">
        <v>10</v>
      </c>
      <c r="D22" s="33">
        <v>10490.14</v>
      </c>
      <c r="E22" s="33">
        <f>D22/30</f>
        <v>349.67133333333334</v>
      </c>
      <c r="F22" s="33">
        <f>+E22/8</f>
        <v>43.708916666666667</v>
      </c>
      <c r="G22" s="33">
        <f t="shared" ref="G22:G24" si="1">+F22/60</f>
        <v>0.72848194444444447</v>
      </c>
      <c r="H22" s="33">
        <f>+G22*C22</f>
        <v>7.2848194444444445</v>
      </c>
      <c r="I22" s="24">
        <v>1</v>
      </c>
      <c r="J22" s="33">
        <f t="shared" ref="J22:J24" si="2">+I22*H22</f>
        <v>7.2848194444444445</v>
      </c>
    </row>
    <row r="23" spans="1:12" ht="15.75" customHeight="1" x14ac:dyDescent="0.3">
      <c r="A23" s="2" t="s">
        <v>29</v>
      </c>
      <c r="B23" s="13" t="s">
        <v>9</v>
      </c>
      <c r="C23" s="14">
        <v>15</v>
      </c>
      <c r="D23" s="33">
        <v>10490.14</v>
      </c>
      <c r="E23" s="33">
        <f t="shared" ref="E23:E24" si="3">D23/30</f>
        <v>349.67133333333334</v>
      </c>
      <c r="F23" s="33">
        <f>+E23/8</f>
        <v>43.708916666666667</v>
      </c>
      <c r="G23" s="33">
        <f t="shared" si="1"/>
        <v>0.72848194444444447</v>
      </c>
      <c r="H23" s="33">
        <f>+G23*C23</f>
        <v>10.927229166666667</v>
      </c>
      <c r="I23" s="24">
        <v>1</v>
      </c>
      <c r="J23" s="33">
        <f t="shared" si="2"/>
        <v>10.927229166666667</v>
      </c>
    </row>
    <row r="24" spans="1:12" ht="15.75" customHeight="1" x14ac:dyDescent="0.3">
      <c r="A24" s="2" t="s">
        <v>30</v>
      </c>
      <c r="B24" s="13" t="s">
        <v>9</v>
      </c>
      <c r="C24" s="14">
        <v>120</v>
      </c>
      <c r="D24" s="33">
        <v>10490.14</v>
      </c>
      <c r="E24" s="33">
        <f t="shared" si="3"/>
        <v>349.67133333333334</v>
      </c>
      <c r="F24" s="33">
        <f>+E24/8</f>
        <v>43.708916666666667</v>
      </c>
      <c r="G24" s="33">
        <f t="shared" si="1"/>
        <v>0.72848194444444447</v>
      </c>
      <c r="H24" s="33">
        <f>+G24*C24</f>
        <v>87.417833333333334</v>
      </c>
      <c r="I24" s="24">
        <v>2</v>
      </c>
      <c r="J24" s="33">
        <f t="shared" si="2"/>
        <v>174.83566666666667</v>
      </c>
      <c r="L24" s="35"/>
    </row>
    <row r="25" spans="1:12" ht="15.75" customHeight="1" x14ac:dyDescent="0.3">
      <c r="A25" s="54" t="s">
        <v>33</v>
      </c>
      <c r="B25" s="55" t="s">
        <v>9</v>
      </c>
      <c r="C25" s="26">
        <v>15</v>
      </c>
      <c r="D25" s="38">
        <v>19611.38</v>
      </c>
      <c r="E25" s="38">
        <f>D25/15</f>
        <v>1307.4253333333334</v>
      </c>
      <c r="F25" s="38">
        <f>E25/8</f>
        <v>163.42816666666667</v>
      </c>
      <c r="G25" s="38">
        <f>F25/60</f>
        <v>2.7238027777777778</v>
      </c>
      <c r="H25" s="38">
        <f>G25</f>
        <v>2.7238027777777778</v>
      </c>
      <c r="I25" s="18">
        <v>1</v>
      </c>
      <c r="J25" s="38">
        <f>H25*C25</f>
        <v>40.857041666666667</v>
      </c>
      <c r="L25" s="35"/>
    </row>
    <row r="26" spans="1:12" ht="15.75" customHeight="1" x14ac:dyDescent="0.3">
      <c r="A26" s="39" t="s">
        <v>32</v>
      </c>
      <c r="B26" s="36" t="s">
        <v>9</v>
      </c>
      <c r="C26" s="37">
        <v>10</v>
      </c>
      <c r="D26" s="57">
        <v>40275.46</v>
      </c>
      <c r="E26" s="38">
        <f>D26/15</f>
        <v>2685.0306666666665</v>
      </c>
      <c r="F26" s="38">
        <f>E26/8</f>
        <v>335.62883333333332</v>
      </c>
      <c r="G26" s="38">
        <f>F26/60</f>
        <v>5.5938138888888886</v>
      </c>
      <c r="H26" s="38">
        <f>G26</f>
        <v>5.5938138888888886</v>
      </c>
      <c r="I26" s="18">
        <v>1</v>
      </c>
      <c r="J26" s="38">
        <f>H26*C26</f>
        <v>55.938138888888886</v>
      </c>
    </row>
    <row r="27" spans="1:12" x14ac:dyDescent="0.3">
      <c r="B27" s="18"/>
      <c r="E27" s="52"/>
      <c r="G27" s="94" t="s">
        <v>5</v>
      </c>
      <c r="H27" s="95"/>
      <c r="I27" s="95"/>
      <c r="J27" s="95">
        <f>SUM(J22:J26)</f>
        <v>289.84289583333333</v>
      </c>
    </row>
    <row r="28" spans="1:12" ht="14.25" customHeight="1" x14ac:dyDescent="0.3">
      <c r="A28" s="101"/>
    </row>
    <row r="29" spans="1:12" x14ac:dyDescent="0.3">
      <c r="A29" s="101"/>
      <c r="C29" s="48"/>
      <c r="D29" s="53" t="s">
        <v>18</v>
      </c>
      <c r="E29" s="50">
        <f>E15</f>
        <v>67.333333333333343</v>
      </c>
    </row>
    <row r="30" spans="1:12" x14ac:dyDescent="0.3">
      <c r="A30" s="101"/>
      <c r="C30" s="48"/>
      <c r="D30" s="53" t="s">
        <v>19</v>
      </c>
      <c r="E30" s="51">
        <f>+J27</f>
        <v>289.84289583333333</v>
      </c>
    </row>
    <row r="31" spans="1:12" x14ac:dyDescent="0.3">
      <c r="A31" s="101"/>
      <c r="C31" s="100" t="s">
        <v>24</v>
      </c>
      <c r="D31" s="100"/>
      <c r="E31" s="51">
        <f>E18</f>
        <v>460</v>
      </c>
    </row>
    <row r="32" spans="1:12" x14ac:dyDescent="0.3">
      <c r="A32" s="101"/>
      <c r="C32" s="48"/>
      <c r="D32" s="53" t="s">
        <v>17</v>
      </c>
      <c r="E32" s="49">
        <f>J27+E15+E31</f>
        <v>817.17622916666664</v>
      </c>
      <c r="F32" s="25"/>
    </row>
    <row r="33" spans="1:7" ht="15.75" customHeight="1" x14ac:dyDescent="0.3">
      <c r="A33" s="27"/>
      <c r="B33" s="28"/>
      <c r="C33" s="28"/>
      <c r="D33" s="28"/>
      <c r="E33" s="28"/>
      <c r="F33" s="28"/>
      <c r="G33" s="28"/>
    </row>
    <row r="34" spans="1:7" x14ac:dyDescent="0.3">
      <c r="A34" s="27"/>
      <c r="B34" s="28"/>
      <c r="C34" s="80"/>
      <c r="D34" s="97" t="s">
        <v>51</v>
      </c>
      <c r="E34" s="89">
        <v>718</v>
      </c>
      <c r="F34" s="28"/>
      <c r="G34" s="28"/>
    </row>
    <row r="35" spans="1:7" x14ac:dyDescent="0.3">
      <c r="A35" s="28"/>
      <c r="B35" s="28"/>
      <c r="C35" s="80"/>
      <c r="D35" s="97" t="s">
        <v>52</v>
      </c>
      <c r="E35" s="89">
        <v>359</v>
      </c>
      <c r="F35" s="28"/>
      <c r="G35" s="28"/>
    </row>
    <row r="36" spans="1:7" x14ac:dyDescent="0.3">
      <c r="C36" s="80"/>
      <c r="D36" s="97" t="s">
        <v>53</v>
      </c>
      <c r="E36" s="106">
        <f>E34/E35-1</f>
        <v>1</v>
      </c>
    </row>
    <row r="38" spans="1:7" ht="40.5" customHeight="1" x14ac:dyDescent="0.3">
      <c r="C38" s="107" t="s">
        <v>54</v>
      </c>
      <c r="D38" s="107"/>
      <c r="E38" s="108">
        <v>1</v>
      </c>
    </row>
  </sheetData>
  <mergeCells count="4">
    <mergeCell ref="A3:E3"/>
    <mergeCell ref="C31:D31"/>
    <mergeCell ref="A28:A32"/>
    <mergeCell ref="C38:D38"/>
  </mergeCells>
  <hyperlinks>
    <hyperlink ref="A34" r:id="rId1" display="https://www.buenastareas.com/inscribirse/?redirectUrl=%2Fensayos%2F3-De-Herramienta-y-Equipo-De%2F3393105.html&amp;from=essay&amp;from=essay"/>
  </hyperlinks>
  <pageMargins left="0.70866141732283472" right="0.70866141732283472" top="0.74803149606299213" bottom="0.74803149606299213" header="0.31496062992125984" footer="0.31496062992125984"/>
  <pageSetup scale="70" fitToHeight="0" orientation="landscape" r:id="rId2"/>
  <headerFooter>
    <oddHeader>&amp;L
&amp;C&amp;"Arial,Negrita"&amp;12TESORERÍA MUNICIPAL 
DIRECCIÓN DE INGRESOS
TARJETA DE COSTOS POR SERVICIO</oddHeader>
    <oddFooter>&amp;C&amp;"Arial,Negrita"&amp;12PÁGINA 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juegos mecánicos</vt:lpstr>
      <vt:lpstr>sellado</vt:lpstr>
      <vt:lpstr>evento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Toño</dc:creator>
  <cp:lastModifiedBy>Lanix</cp:lastModifiedBy>
  <cp:lastPrinted>2020-08-24T17:06:54Z</cp:lastPrinted>
  <dcterms:created xsi:type="dcterms:W3CDTF">2001-01-22T02:44:03Z</dcterms:created>
  <dcterms:modified xsi:type="dcterms:W3CDTF">2022-10-03T05:10:53Z</dcterms:modified>
</cp:coreProperties>
</file>