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LEY DE INGRESOS 2024\Entrega a Secretaria\Ley de Ingresos24\Anexos Tecnicos\Servicios Publicos\"/>
    </mc:Choice>
  </mc:AlternateContent>
  <xr:revisionPtr revIDLastSave="0" documentId="13_ncr:1_{7847A9A9-B478-4CE2-8FEA-120BD40ED12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FU R13A20" sheetId="1" r:id="rId1"/>
    <sheet name="NFU R21A23" sheetId="3" r:id="rId2"/>
  </sheets>
  <definedNames>
    <definedName name="_xlnm.Print_Area" localSheetId="0">'NFU R13A20'!$A$1:$E$36</definedName>
    <definedName name="_xlnm.Print_Area" localSheetId="1">'NFU R21A23'!$A$1:$E$36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C25" i="3"/>
  <c r="C24" i="3"/>
  <c r="C25" i="1"/>
  <c r="C24" i="1"/>
  <c r="C33" i="3" l="1"/>
  <c r="E33" i="3" s="1"/>
  <c r="C32" i="3"/>
  <c r="E32" i="3" s="1"/>
  <c r="C33" i="1"/>
  <c r="E33" i="1" s="1"/>
  <c r="C32" i="1"/>
  <c r="E32" i="1" s="1"/>
  <c r="D15" i="1"/>
  <c r="E15" i="1" s="1"/>
  <c r="D25" i="3"/>
  <c r="E25" i="3" s="1"/>
  <c r="D24" i="3"/>
  <c r="E24" i="3" s="1"/>
  <c r="D20" i="3"/>
  <c r="E20" i="3" s="1"/>
  <c r="D19" i="3"/>
  <c r="E19" i="3" s="1"/>
  <c r="D18" i="3"/>
  <c r="E18" i="3" s="1"/>
  <c r="D17" i="3"/>
  <c r="E17" i="3" s="1"/>
  <c r="D16" i="3"/>
  <c r="E16" i="3" s="1"/>
  <c r="D15" i="3"/>
  <c r="E15" i="3" s="1"/>
  <c r="D25" i="1"/>
  <c r="D24" i="1"/>
  <c r="E34" i="3" l="1"/>
  <c r="E34" i="1"/>
  <c r="E21" i="3"/>
  <c r="E26" i="3"/>
  <c r="E28" i="3" s="1"/>
  <c r="E36" i="3" l="1"/>
  <c r="E12" i="3" s="1"/>
  <c r="D16" i="1"/>
  <c r="E16" i="1" s="1"/>
  <c r="D17" i="1"/>
  <c r="E17" i="1" s="1"/>
  <c r="D18" i="1"/>
  <c r="E18" i="1" s="1"/>
  <c r="D19" i="1"/>
  <c r="E19" i="1" s="1"/>
  <c r="D20" i="1"/>
  <c r="E20" i="1" s="1"/>
  <c r="E25" i="1"/>
  <c r="E24" i="1" l="1"/>
  <c r="E26" i="1" s="1"/>
  <c r="E21" i="1"/>
  <c r="E28" i="1" l="1"/>
  <c r="E36" i="1" s="1"/>
</calcChain>
</file>

<file path=xl/sharedStrings.xml><?xml version="1.0" encoding="utf-8"?>
<sst xmlns="http://schemas.openxmlformats.org/spreadsheetml/2006/main" count="102" uniqueCount="40">
  <si>
    <t>DIRECCIÓN GENERAL DE SERVICIOS PÚBLICOS</t>
  </si>
  <si>
    <t>DIRECCIÓN DE SERVICIOS BÁSICOS</t>
  </si>
  <si>
    <t>COORDINACIÓN DE SITIO DE DISPOSICIÓN FINAL</t>
  </si>
  <si>
    <t>ANEXO 1</t>
  </si>
  <si>
    <t>INGRESOS</t>
  </si>
  <si>
    <t>DISPOSICIÓN</t>
  </si>
  <si>
    <t>COSTOS FIJOS</t>
  </si>
  <si>
    <t>CONCEPTO</t>
  </si>
  <si>
    <t>PRECIO UNITARIO</t>
  </si>
  <si>
    <t>COSTO MENSUAL</t>
  </si>
  <si>
    <t>COSTO DIARIO</t>
  </si>
  <si>
    <t>1 AÑO</t>
  </si>
  <si>
    <t>TOTAL COSTOS FIJOS</t>
  </si>
  <si>
    <t>MANO DE OBRA</t>
  </si>
  <si>
    <t>UNIDAD DE MEDIDA</t>
  </si>
  <si>
    <t>COSTO DIARIO INTEGRADO</t>
  </si>
  <si>
    <t>JORNAL</t>
  </si>
  <si>
    <t>TOTAL MANO DE OBRA</t>
  </si>
  <si>
    <t>COSTO TOTAL</t>
  </si>
  <si>
    <t>COSTO POR LLANTA</t>
  </si>
  <si>
    <t>SEÑALETICA</t>
  </si>
  <si>
    <t>ALARMAS</t>
  </si>
  <si>
    <t>EXTINTOR DE PQS DE 50 KG MÓVIL</t>
  </si>
  <si>
    <t>EXTINTOR DE PQS DE 9 KG (2)</t>
  </si>
  <si>
    <t>DETECTOR DE HUMO Y CO</t>
  </si>
  <si>
    <t>INSUMOS</t>
  </si>
  <si>
    <t xml:space="preserve">COSTO UNITARIO DE DISPOSICIÓN DE RESIDUOS DE MANEJO ESPECIAL (NEUMÁTICOS FUERA DE USO: R13-R20) EN EL SITIO DE DISPOSICIÓN FINAL </t>
  </si>
  <si>
    <t>POR PIEZA DE NEUMÁTICOS FUERA DE USO (NFU) DEPOSITADOS : R13-R20</t>
  </si>
  <si>
    <t>COSTO DISPOSICIÓN POR PIEZA DE NFU R13-R20</t>
  </si>
  <si>
    <t xml:space="preserve">COSTO UNITARIO DE DISPOSICIÓN DE RESIDUOS DE MANEJO ESPECIAL (NEUMÁTICOS FUERA DE USO: R21-R23 INCLUYE TRACTOR) EN EL SITIO DE DISPOSICIÓN FINAL </t>
  </si>
  <si>
    <t>COSTO DISPOSICIÓN POR PIEZA DE NFU R21-R23 INCLUYE TRACTOR</t>
  </si>
  <si>
    <t>POR PIEZA DE NEUMÁTICOS FUERA DE USO (NFU) DEPOSITADOS : R21-R23 INCLUYE TRACTOR</t>
  </si>
  <si>
    <t>LLANTAS RECOLECTADAS DIARIAS</t>
  </si>
  <si>
    <t>VIGILANTES (1)</t>
  </si>
  <si>
    <t>AUXILIAR TÉCNICO OPERATIVO PARA EL ACOMODO Y RECEPCIÓN (1)</t>
  </si>
  <si>
    <t>EQUIPO DE PROTECCIÓN PERSONAL</t>
  </si>
  <si>
    <t xml:space="preserve">COSTO POR CO PROCESAMIENTO NFU </t>
  </si>
  <si>
    <t>FLETE A PLANTA DE CO PROCESAMIENTO</t>
  </si>
  <si>
    <t xml:space="preserve">COSTOS DIRECTO POR LLANTA </t>
  </si>
  <si>
    <t>LLANTAS POR 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</si>
</sst>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164" formatCode="&quot;$&quot;#,##0.00"/>
    <numFmt numFmtId="165" formatCode="_-&quot;$&quot;* #,##0.0_-;\-&quot;$&quot;* #,##0.0_-;_-&quot;$&quot;* &quot;-&quot;??_-;_-@_-"/>
    <numFmt numFmtId="166" formatCode="_-&quot;$&quot;* #,##0_-;\-&quot;$&quot;* #,##0_-;_-&quot;$&quot;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9"/>
      <color rgb="FF00000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9"/>
      <color rgb="FF000000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sz val="9"/>
      <name val="Calibri"/>
      <family val="2"/>
    </font>
    <font>
      <sz val="10"/>
      <color rgb="FF000000"/>
      <name val="Calibri"/>
      <family val="2"/>
    </font>
    <font>
      <b/>
      <sz val="11"/>
      <color rgb="FF000000"/>
      <name val="Arial"/>
      <family val="2"/>
    </font>
    <font>
      <b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3">
    <xf numFmtId="0" fontId="0" fillId="0" borderId="0" xfId="0"/>
    <xf numFmtId="0" fontId="3" fillId="0" borderId="0" xfId="0" applyFont="1" applyAlignment="1">
      <alignment horizontal="left" vertical="top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44" fontId="3" fillId="0" borderId="0" xfId="0" applyNumberFormat="1" applyFont="1" applyAlignment="1">
      <alignment horizontal="left" vertical="top"/>
    </xf>
    <xf numFmtId="0" fontId="3" fillId="0" borderId="26" xfId="0" applyFont="1" applyBorder="1" applyAlignment="1">
      <alignment horizontal="center" wrapText="1"/>
    </xf>
    <xf numFmtId="44" fontId="3" fillId="0" borderId="29" xfId="1" applyFont="1" applyFill="1" applyBorder="1" applyAlignment="1">
      <alignment horizontal="left" wrapText="1"/>
    </xf>
    <xf numFmtId="44" fontId="3" fillId="0" borderId="31" xfId="1" applyFont="1" applyFill="1" applyBorder="1" applyAlignment="1">
      <alignment horizontal="left" wrapText="1"/>
    </xf>
    <xf numFmtId="0" fontId="3" fillId="0" borderId="29" xfId="0" applyFont="1" applyBorder="1" applyAlignment="1">
      <alignment horizontal="center" wrapText="1"/>
    </xf>
    <xf numFmtId="164" fontId="6" fillId="0" borderId="29" xfId="0" applyNumberFormat="1" applyFont="1" applyBorder="1" applyAlignment="1">
      <alignment horizontal="center" vertical="center" wrapText="1"/>
    </xf>
    <xf numFmtId="44" fontId="6" fillId="0" borderId="29" xfId="1" applyFont="1" applyFill="1" applyBorder="1" applyAlignment="1">
      <alignment horizontal="left" vertical="top" wrapText="1"/>
    </xf>
    <xf numFmtId="0" fontId="3" fillId="0" borderId="40" xfId="0" applyFont="1" applyBorder="1" applyAlignment="1">
      <alignment horizontal="left" wrapText="1"/>
    </xf>
    <xf numFmtId="0" fontId="3" fillId="0" borderId="18" xfId="0" applyFont="1" applyBorder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9" fillId="0" borderId="28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9" fillId="0" borderId="28" xfId="0" applyFont="1" applyBorder="1" applyAlignment="1">
      <alignment horizontal="left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4" fillId="2" borderId="47" xfId="0" applyFont="1" applyFill="1" applyBorder="1" applyAlignment="1">
      <alignment horizontal="center" vertical="center" wrapText="1"/>
    </xf>
    <xf numFmtId="44" fontId="4" fillId="3" borderId="34" xfId="1" applyFont="1" applyFill="1" applyBorder="1" applyAlignment="1">
      <alignment horizontal="center" vertical="center" wrapText="1"/>
    </xf>
    <xf numFmtId="44" fontId="4" fillId="3" borderId="35" xfId="0" applyNumberFormat="1" applyFont="1" applyFill="1" applyBorder="1" applyAlignment="1">
      <alignment horizontal="center" vertical="center" wrapText="1"/>
    </xf>
    <xf numFmtId="44" fontId="5" fillId="2" borderId="19" xfId="0" applyNumberFormat="1" applyFont="1" applyFill="1" applyBorder="1" applyAlignment="1">
      <alignment horizontal="left" vertical="top" wrapText="1" indent="2"/>
    </xf>
    <xf numFmtId="0" fontId="4" fillId="2" borderId="14" xfId="0" applyFont="1" applyFill="1" applyBorder="1" applyAlignment="1">
      <alignment horizontal="center" vertical="center" wrapText="1"/>
    </xf>
    <xf numFmtId="44" fontId="3" fillId="0" borderId="27" xfId="1" applyFont="1" applyFill="1" applyBorder="1" applyAlignment="1">
      <alignment horizontal="left" wrapText="1"/>
    </xf>
    <xf numFmtId="44" fontId="6" fillId="0" borderId="30" xfId="1" applyFont="1" applyFill="1" applyBorder="1" applyAlignment="1">
      <alignment horizontal="left" vertical="top" wrapText="1"/>
    </xf>
    <xf numFmtId="0" fontId="3" fillId="0" borderId="19" xfId="0" applyFont="1" applyBorder="1" applyAlignment="1">
      <alignment horizontal="left" wrapText="1"/>
    </xf>
    <xf numFmtId="3" fontId="4" fillId="3" borderId="41" xfId="0" applyNumberFormat="1" applyFont="1" applyFill="1" applyBorder="1" applyAlignment="1">
      <alignment horizontal="center" vertical="center" wrapText="1"/>
    </xf>
    <xf numFmtId="0" fontId="4" fillId="2" borderId="46" xfId="0" applyFont="1" applyFill="1" applyBorder="1" applyAlignment="1">
      <alignment horizontal="center" vertical="center" wrapText="1"/>
    </xf>
    <xf numFmtId="44" fontId="3" fillId="0" borderId="29" xfId="1" applyFont="1" applyFill="1" applyBorder="1" applyAlignment="1">
      <alignment horizontal="left" vertical="top"/>
    </xf>
    <xf numFmtId="0" fontId="11" fillId="0" borderId="32" xfId="0" applyFont="1" applyBorder="1" applyAlignment="1">
      <alignment horizontal="left" vertical="top" wrapText="1"/>
    </xf>
    <xf numFmtId="44" fontId="12" fillId="0" borderId="33" xfId="1" applyFont="1" applyFill="1" applyBorder="1" applyAlignment="1">
      <alignment horizontal="left" wrapText="1"/>
    </xf>
    <xf numFmtId="0" fontId="4" fillId="2" borderId="9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 vertical="top" wrapText="1"/>
    </xf>
    <xf numFmtId="44" fontId="4" fillId="3" borderId="11" xfId="1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44" fontId="6" fillId="0" borderId="29" xfId="1" applyFont="1" applyFill="1" applyBorder="1" applyAlignment="1">
      <alignment horizontal="left" vertical="center" wrapText="1"/>
    </xf>
    <xf numFmtId="44" fontId="6" fillId="0" borderId="30" xfId="1" applyFont="1" applyFill="1" applyBorder="1" applyAlignment="1">
      <alignment horizontal="left" vertical="center" wrapText="1"/>
    </xf>
    <xf numFmtId="0" fontId="7" fillId="0" borderId="28" xfId="0" applyFont="1" applyBorder="1" applyAlignment="1">
      <alignment horizontal="left" vertical="center" wrapText="1"/>
    </xf>
    <xf numFmtId="44" fontId="8" fillId="0" borderId="26" xfId="1" applyFont="1" applyFill="1" applyBorder="1" applyAlignment="1">
      <alignment horizontal="left" wrapText="1"/>
    </xf>
    <xf numFmtId="1" fontId="6" fillId="0" borderId="29" xfId="0" applyNumberFormat="1" applyFont="1" applyBorder="1" applyAlignment="1">
      <alignment horizontal="center" vertical="center" wrapText="1"/>
    </xf>
    <xf numFmtId="0" fontId="7" fillId="0" borderId="48" xfId="0" applyFont="1" applyBorder="1" applyAlignment="1">
      <alignment horizontal="left" vertical="center" wrapText="1"/>
    </xf>
    <xf numFmtId="44" fontId="8" fillId="0" borderId="49" xfId="1" applyFont="1" applyFill="1" applyBorder="1" applyAlignment="1">
      <alignment horizontal="left" wrapText="1"/>
    </xf>
    <xf numFmtId="165" fontId="13" fillId="4" borderId="45" xfId="0" applyNumberFormat="1" applyFont="1" applyFill="1" applyBorder="1" applyAlignment="1">
      <alignment horizontal="left" vertical="center" wrapText="1"/>
    </xf>
    <xf numFmtId="166" fontId="14" fillId="5" borderId="41" xfId="1" applyNumberFormat="1" applyFont="1" applyFill="1" applyBorder="1" applyAlignment="1">
      <alignment horizontal="center" wrapText="1"/>
    </xf>
    <xf numFmtId="0" fontId="4" fillId="2" borderId="37" xfId="0" applyFont="1" applyFill="1" applyBorder="1" applyAlignment="1">
      <alignment horizontal="center" vertical="top" wrapText="1"/>
    </xf>
    <xf numFmtId="0" fontId="4" fillId="2" borderId="38" xfId="0" applyFont="1" applyFill="1" applyBorder="1" applyAlignment="1">
      <alignment horizontal="center" vertical="top" wrapText="1"/>
    </xf>
    <xf numFmtId="0" fontId="4" fillId="2" borderId="39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 indent="17"/>
    </xf>
    <xf numFmtId="0" fontId="2" fillId="0" borderId="2" xfId="0" applyFont="1" applyBorder="1" applyAlignment="1">
      <alignment horizontal="left" vertical="top" wrapText="1" indent="17"/>
    </xf>
    <xf numFmtId="0" fontId="2" fillId="0" borderId="3" xfId="0" applyFont="1" applyBorder="1" applyAlignment="1">
      <alignment horizontal="left" vertical="top" wrapText="1" indent="17"/>
    </xf>
    <xf numFmtId="0" fontId="2" fillId="0" borderId="4" xfId="0" applyFont="1" applyBorder="1" applyAlignment="1">
      <alignment horizontal="left" vertical="top" wrapText="1" indent="24"/>
    </xf>
    <xf numFmtId="0" fontId="2" fillId="0" borderId="0" xfId="0" applyFont="1" applyAlignment="1">
      <alignment horizontal="left" vertical="top" wrapText="1" indent="24"/>
    </xf>
    <xf numFmtId="0" fontId="2" fillId="0" borderId="5" xfId="0" applyFont="1" applyBorder="1" applyAlignment="1">
      <alignment horizontal="left" vertical="top" wrapText="1" indent="24"/>
    </xf>
    <xf numFmtId="0" fontId="2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top" wrapText="1"/>
    </xf>
    <xf numFmtId="0" fontId="4" fillId="2" borderId="13" xfId="0" applyFont="1" applyFill="1" applyBorder="1" applyAlignment="1">
      <alignment horizontal="center" vertical="top" wrapText="1"/>
    </xf>
    <xf numFmtId="0" fontId="4" fillId="2" borderId="14" xfId="0" applyFont="1" applyFill="1" applyBorder="1" applyAlignment="1">
      <alignment horizontal="center" vertical="top" wrapText="1"/>
    </xf>
    <xf numFmtId="0" fontId="4" fillId="2" borderId="15" xfId="0" applyFont="1" applyFill="1" applyBorder="1" applyAlignment="1">
      <alignment horizontal="center" vertical="top" wrapText="1"/>
    </xf>
    <xf numFmtId="0" fontId="4" fillId="2" borderId="16" xfId="0" applyFont="1" applyFill="1" applyBorder="1" applyAlignment="1">
      <alignment horizontal="center" vertical="top" wrapText="1"/>
    </xf>
    <xf numFmtId="0" fontId="4" fillId="2" borderId="17" xfId="0" applyFont="1" applyFill="1" applyBorder="1" applyAlignment="1">
      <alignment horizontal="center" vertical="top" wrapText="1"/>
    </xf>
    <xf numFmtId="0" fontId="2" fillId="6" borderId="20" xfId="0" applyFont="1" applyFill="1" applyBorder="1" applyAlignment="1">
      <alignment horizontal="center" vertical="top" wrapText="1"/>
    </xf>
    <xf numFmtId="0" fontId="2" fillId="6" borderId="21" xfId="0" applyFont="1" applyFill="1" applyBorder="1" applyAlignment="1">
      <alignment horizontal="center" vertical="top" wrapText="1"/>
    </xf>
    <xf numFmtId="0" fontId="2" fillId="6" borderId="22" xfId="0" applyFont="1" applyFill="1" applyBorder="1" applyAlignment="1">
      <alignment horizontal="center" vertical="top" wrapText="1"/>
    </xf>
    <xf numFmtId="0" fontId="2" fillId="4" borderId="23" xfId="0" applyFont="1" applyFill="1" applyBorder="1" applyAlignment="1">
      <alignment horizontal="center" vertical="top" wrapText="1"/>
    </xf>
    <xf numFmtId="0" fontId="2" fillId="4" borderId="24" xfId="0" applyFont="1" applyFill="1" applyBorder="1" applyAlignment="1">
      <alignment horizontal="center" vertical="top" wrapText="1"/>
    </xf>
    <xf numFmtId="0" fontId="2" fillId="4" borderId="25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11" xfId="0" applyFont="1" applyFill="1" applyBorder="1" applyAlignment="1">
      <alignment horizontal="center" vertical="top" wrapText="1"/>
    </xf>
    <xf numFmtId="0" fontId="2" fillId="4" borderId="42" xfId="0" applyFont="1" applyFill="1" applyBorder="1" applyAlignment="1">
      <alignment horizontal="right" vertical="center" wrapText="1"/>
    </xf>
    <xf numFmtId="0" fontId="2" fillId="4" borderId="43" xfId="0" applyFont="1" applyFill="1" applyBorder="1" applyAlignment="1">
      <alignment horizontal="right" vertical="center" wrapText="1"/>
    </xf>
    <xf numFmtId="0" fontId="2" fillId="4" borderId="44" xfId="0" applyFont="1" applyFill="1" applyBorder="1" applyAlignment="1">
      <alignment horizontal="right" vertical="center" wrapText="1"/>
    </xf>
    <xf numFmtId="0" fontId="14" fillId="5" borderId="20" xfId="0" applyFont="1" applyFill="1" applyBorder="1" applyAlignment="1">
      <alignment horizontal="right" wrapText="1"/>
    </xf>
    <xf numFmtId="0" fontId="14" fillId="5" borderId="21" xfId="0" applyFont="1" applyFill="1" applyBorder="1" applyAlignment="1">
      <alignment horizontal="right" wrapText="1"/>
    </xf>
    <xf numFmtId="0" fontId="14" fillId="5" borderId="22" xfId="0" applyFont="1" applyFill="1" applyBorder="1" applyAlignment="1">
      <alignment horizontal="right" wrapText="1"/>
    </xf>
    <xf numFmtId="0" fontId="4" fillId="2" borderId="20" xfId="0" applyFont="1" applyFill="1" applyBorder="1" applyAlignment="1">
      <alignment horizontal="center" vertical="top" wrapText="1"/>
    </xf>
    <xf numFmtId="0" fontId="4" fillId="2" borderId="21" xfId="0" applyFont="1" applyFill="1" applyBorder="1" applyAlignment="1">
      <alignment horizontal="center" vertical="top" wrapText="1"/>
    </xf>
    <xf numFmtId="0" fontId="4" fillId="2" borderId="22" xfId="0" applyFont="1" applyFill="1" applyBorder="1" applyAlignment="1">
      <alignment horizontal="center" vertical="top" wrapText="1"/>
    </xf>
    <xf numFmtId="0" fontId="4" fillId="2" borderId="23" xfId="0" applyFont="1" applyFill="1" applyBorder="1" applyAlignment="1">
      <alignment horizontal="center" vertical="top" wrapText="1"/>
    </xf>
    <xf numFmtId="0" fontId="4" fillId="2" borderId="24" xfId="0" applyFont="1" applyFill="1" applyBorder="1" applyAlignment="1">
      <alignment horizontal="center" vertical="top" wrapText="1"/>
    </xf>
    <xf numFmtId="0" fontId="4" fillId="2" borderId="25" xfId="0" applyFont="1" applyFill="1" applyBorder="1" applyAlignment="1">
      <alignment horizontal="center" vertical="top" wrapText="1"/>
    </xf>
    <xf numFmtId="166" fontId="2" fillId="6" borderId="19" xfId="1" applyNumberFormat="1" applyFont="1" applyFill="1" applyBorder="1" applyAlignment="1">
      <alignment horizontal="left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6"/>
  <sheetViews>
    <sheetView tabSelected="1" topLeftCell="A7" zoomScale="120" zoomScaleNormal="120" workbookViewId="0">
      <selection activeCell="H15" sqref="H15"/>
    </sheetView>
  </sheetViews>
  <sheetFormatPr baseColWidth="10" defaultColWidth="8" defaultRowHeight="12" x14ac:dyDescent="0.25"/>
  <cols>
    <col min="1" max="1" width="39" style="14" customWidth="1"/>
    <col min="2" max="2" width="15.85546875" style="1" bestFit="1" customWidth="1"/>
    <col min="3" max="3" width="12.5703125" style="1" customWidth="1"/>
    <col min="4" max="4" width="13.28515625" style="1" bestFit="1" customWidth="1"/>
    <col min="5" max="5" width="15.28515625" style="1" customWidth="1"/>
    <col min="6" max="16384" width="8" style="1"/>
  </cols>
  <sheetData>
    <row r="1" spans="1:5" ht="20.25" customHeight="1" x14ac:dyDescent="0.25">
      <c r="A1" s="52" t="s">
        <v>0</v>
      </c>
      <c r="B1" s="53"/>
      <c r="C1" s="53"/>
      <c r="D1" s="53"/>
      <c r="E1" s="54"/>
    </row>
    <row r="2" spans="1:5" ht="19.7" customHeight="1" x14ac:dyDescent="0.25">
      <c r="A2" s="55" t="s">
        <v>1</v>
      </c>
      <c r="B2" s="56"/>
      <c r="C2" s="56"/>
      <c r="D2" s="56"/>
      <c r="E2" s="57"/>
    </row>
    <row r="3" spans="1:5" ht="15" x14ac:dyDescent="0.25">
      <c r="A3" s="58" t="s">
        <v>2</v>
      </c>
      <c r="B3" s="59"/>
      <c r="C3" s="59"/>
      <c r="D3" s="59"/>
      <c r="E3" s="60"/>
    </row>
    <row r="4" spans="1:5" ht="15" x14ac:dyDescent="0.25">
      <c r="A4" s="2"/>
      <c r="B4" s="13"/>
      <c r="C4" s="13"/>
      <c r="D4" s="13"/>
      <c r="E4" s="3"/>
    </row>
    <row r="5" spans="1:5" ht="15.75" thickBot="1" x14ac:dyDescent="0.3">
      <c r="A5" s="2"/>
      <c r="B5" s="13"/>
      <c r="C5" s="13"/>
      <c r="D5" s="13"/>
      <c r="E5" s="3"/>
    </row>
    <row r="6" spans="1:5" ht="15.75" thickBot="1" x14ac:dyDescent="0.3">
      <c r="A6" s="61" t="s">
        <v>3</v>
      </c>
      <c r="B6" s="62"/>
      <c r="C6" s="62"/>
      <c r="D6" s="62"/>
      <c r="E6" s="63"/>
    </row>
    <row r="7" spans="1:5" ht="21.75" customHeight="1" x14ac:dyDescent="0.25">
      <c r="A7" s="64" t="s">
        <v>26</v>
      </c>
      <c r="B7" s="65"/>
      <c r="C7" s="65"/>
      <c r="D7" s="65"/>
      <c r="E7" s="66"/>
    </row>
    <row r="8" spans="1:5" ht="15.75" customHeight="1" x14ac:dyDescent="0.25">
      <c r="A8" s="67"/>
      <c r="B8" s="68"/>
      <c r="C8" s="68"/>
      <c r="D8" s="68"/>
      <c r="E8" s="69"/>
    </row>
    <row r="9" spans="1:5" ht="12.75" customHeight="1" thickBot="1" x14ac:dyDescent="0.3">
      <c r="A9" s="70"/>
      <c r="B9" s="71"/>
      <c r="C9" s="71"/>
      <c r="D9" s="71"/>
      <c r="E9" s="72"/>
    </row>
    <row r="10" spans="1:5" ht="18" customHeight="1" thickBot="1" x14ac:dyDescent="0.3">
      <c r="A10" s="73" t="s">
        <v>27</v>
      </c>
      <c r="B10" s="74"/>
      <c r="C10" s="74"/>
      <c r="D10" s="74"/>
      <c r="E10" s="75"/>
    </row>
    <row r="11" spans="1:5" ht="17.25" customHeight="1" x14ac:dyDescent="0.25">
      <c r="A11" s="76" t="s">
        <v>4</v>
      </c>
      <c r="B11" s="77"/>
      <c r="C11" s="77"/>
      <c r="D11" s="78"/>
      <c r="E11" s="26" t="s">
        <v>5</v>
      </c>
    </row>
    <row r="12" spans="1:5" ht="17.25" customHeight="1" x14ac:dyDescent="0.25">
      <c r="A12" s="79" t="s">
        <v>28</v>
      </c>
      <c r="B12" s="80"/>
      <c r="C12" s="80"/>
      <c r="D12" s="81"/>
      <c r="E12" s="102">
        <f>E36</f>
        <v>57.951642505648593</v>
      </c>
    </row>
    <row r="13" spans="1:5" ht="15" customHeight="1" thickBot="1" x14ac:dyDescent="0.3">
      <c r="A13" s="82" t="s">
        <v>6</v>
      </c>
      <c r="B13" s="83"/>
      <c r="C13" s="83"/>
      <c r="D13" s="83"/>
      <c r="E13" s="84"/>
    </row>
    <row r="14" spans="1:5" ht="30" customHeight="1" thickBot="1" x14ac:dyDescent="0.3">
      <c r="A14" s="18" t="s">
        <v>7</v>
      </c>
      <c r="B14" s="32" t="s">
        <v>8</v>
      </c>
      <c r="C14" s="20" t="s">
        <v>25</v>
      </c>
      <c r="D14" s="19" t="s">
        <v>9</v>
      </c>
      <c r="E14" s="27" t="s">
        <v>10</v>
      </c>
    </row>
    <row r="15" spans="1:5" ht="15" customHeight="1" x14ac:dyDescent="0.2">
      <c r="A15" s="15" t="s">
        <v>20</v>
      </c>
      <c r="B15" s="33">
        <v>2500</v>
      </c>
      <c r="C15" s="5" t="s">
        <v>11</v>
      </c>
      <c r="D15" s="6">
        <f>B15/12</f>
        <v>208.33333333333334</v>
      </c>
      <c r="E15" s="28">
        <f>D15/30.4</f>
        <v>6.8530701754385968</v>
      </c>
    </row>
    <row r="16" spans="1:5" ht="15" customHeight="1" x14ac:dyDescent="0.2">
      <c r="A16" s="15" t="s">
        <v>22</v>
      </c>
      <c r="B16" s="6">
        <v>10600</v>
      </c>
      <c r="C16" s="5" t="s">
        <v>11</v>
      </c>
      <c r="D16" s="6">
        <f t="shared" ref="D16:D20" si="0">B16/12</f>
        <v>883.33333333333337</v>
      </c>
      <c r="E16" s="28">
        <f t="shared" ref="E16:E19" si="1">D16/30.4</f>
        <v>29.057017543859651</v>
      </c>
    </row>
    <row r="17" spans="1:5" ht="15" customHeight="1" x14ac:dyDescent="0.2">
      <c r="A17" s="15" t="s">
        <v>23</v>
      </c>
      <c r="B17" s="6">
        <v>3600</v>
      </c>
      <c r="C17" s="5" t="s">
        <v>11</v>
      </c>
      <c r="D17" s="6">
        <f t="shared" si="0"/>
        <v>300</v>
      </c>
      <c r="E17" s="28">
        <f t="shared" si="1"/>
        <v>9.8684210526315788</v>
      </c>
    </row>
    <row r="18" spans="1:5" ht="15" customHeight="1" x14ac:dyDescent="0.2">
      <c r="A18" s="16" t="s">
        <v>21</v>
      </c>
      <c r="B18" s="6">
        <v>4500</v>
      </c>
      <c r="C18" s="5" t="s">
        <v>11</v>
      </c>
      <c r="D18" s="6">
        <f t="shared" si="0"/>
        <v>375</v>
      </c>
      <c r="E18" s="28">
        <f t="shared" si="1"/>
        <v>12.335526315789474</v>
      </c>
    </row>
    <row r="19" spans="1:5" ht="15" customHeight="1" x14ac:dyDescent="0.2">
      <c r="A19" s="16" t="s">
        <v>24</v>
      </c>
      <c r="B19" s="7">
        <v>3000</v>
      </c>
      <c r="C19" s="5" t="s">
        <v>11</v>
      </c>
      <c r="D19" s="6">
        <f t="shared" si="0"/>
        <v>250</v>
      </c>
      <c r="E19" s="28">
        <f t="shared" si="1"/>
        <v>8.2236842105263168</v>
      </c>
    </row>
    <row r="20" spans="1:5" ht="15" customHeight="1" thickBot="1" x14ac:dyDescent="0.25">
      <c r="A20" s="34" t="s">
        <v>35</v>
      </c>
      <c r="B20" s="35">
        <v>17500</v>
      </c>
      <c r="C20" s="5" t="s">
        <v>11</v>
      </c>
      <c r="D20" s="6">
        <f t="shared" si="0"/>
        <v>1458.3333333333333</v>
      </c>
      <c r="E20" s="28">
        <f>D20/30.4</f>
        <v>47.971491228070178</v>
      </c>
    </row>
    <row r="21" spans="1:5" ht="15" customHeight="1" thickBot="1" x14ac:dyDescent="0.3">
      <c r="A21" s="85" t="s">
        <v>12</v>
      </c>
      <c r="B21" s="86"/>
      <c r="C21" s="86"/>
      <c r="D21" s="86"/>
      <c r="E21" s="25">
        <f>SUM(E15:E20)</f>
        <v>114.30921052631579</v>
      </c>
    </row>
    <row r="22" spans="1:5" ht="15" customHeight="1" thickBot="1" x14ac:dyDescent="0.3">
      <c r="A22" s="73" t="s">
        <v>13</v>
      </c>
      <c r="B22" s="74"/>
      <c r="C22" s="74"/>
      <c r="D22" s="74"/>
      <c r="E22" s="75"/>
    </row>
    <row r="23" spans="1:5" ht="30" customHeight="1" thickBot="1" x14ac:dyDescent="0.3">
      <c r="A23" s="18" t="s">
        <v>7</v>
      </c>
      <c r="B23" s="19" t="s">
        <v>14</v>
      </c>
      <c r="C23" s="19" t="s">
        <v>9</v>
      </c>
      <c r="D23" s="21" t="s">
        <v>10</v>
      </c>
      <c r="E23" s="22" t="s">
        <v>15</v>
      </c>
    </row>
    <row r="24" spans="1:5" ht="24" customHeight="1" x14ac:dyDescent="0.25">
      <c r="A24" s="17" t="s">
        <v>34</v>
      </c>
      <c r="B24" s="39" t="s">
        <v>16</v>
      </c>
      <c r="C24" s="9">
        <f>6541.7</f>
        <v>6541.7</v>
      </c>
      <c r="D24" s="40">
        <f>(C24/30.4)</f>
        <v>215.1875</v>
      </c>
      <c r="E24" s="41">
        <f>D24*1.7969</f>
        <v>386.67041875000001</v>
      </c>
    </row>
    <row r="25" spans="1:5" ht="15" customHeight="1" x14ac:dyDescent="0.25">
      <c r="A25" s="17" t="s">
        <v>33</v>
      </c>
      <c r="B25" s="39" t="s">
        <v>16</v>
      </c>
      <c r="C25" s="9">
        <f>6541.7</f>
        <v>6541.7</v>
      </c>
      <c r="D25" s="40">
        <f>(C25/30.4)</f>
        <v>215.1875</v>
      </c>
      <c r="E25" s="41">
        <f>D25*1.7969</f>
        <v>386.67041875000001</v>
      </c>
    </row>
    <row r="26" spans="1:5" ht="15.2" customHeight="1" thickBot="1" x14ac:dyDescent="0.3">
      <c r="A26" s="49" t="s">
        <v>17</v>
      </c>
      <c r="B26" s="50"/>
      <c r="C26" s="50"/>
      <c r="D26" s="51"/>
      <c r="E26" s="24">
        <f>SUM(E24:E25)</f>
        <v>773.34083750000002</v>
      </c>
    </row>
    <row r="27" spans="1:5" ht="15.2" customHeight="1" x14ac:dyDescent="0.25">
      <c r="A27" s="96" t="s">
        <v>32</v>
      </c>
      <c r="B27" s="97"/>
      <c r="C27" s="97"/>
      <c r="D27" s="98"/>
      <c r="E27" s="31">
        <v>44</v>
      </c>
    </row>
    <row r="28" spans="1:5" ht="24" customHeight="1" thickBot="1" x14ac:dyDescent="0.3">
      <c r="A28" s="90" t="s">
        <v>19</v>
      </c>
      <c r="B28" s="91"/>
      <c r="C28" s="91"/>
      <c r="D28" s="92"/>
      <c r="E28" s="47">
        <f>(E21+E26)/E27</f>
        <v>20.173864727870814</v>
      </c>
    </row>
    <row r="29" spans="1:5" ht="15.2" customHeight="1" thickBot="1" x14ac:dyDescent="0.3">
      <c r="A29" s="36"/>
      <c r="B29" s="37"/>
      <c r="C29" s="37"/>
      <c r="D29" s="37"/>
      <c r="E29" s="38"/>
    </row>
    <row r="30" spans="1:5" ht="15" customHeight="1" thickBot="1" x14ac:dyDescent="0.3">
      <c r="A30" s="87" t="s">
        <v>38</v>
      </c>
      <c r="B30" s="88"/>
      <c r="C30" s="88"/>
      <c r="D30" s="88"/>
      <c r="E30" s="89"/>
    </row>
    <row r="31" spans="1:5" ht="30" customHeight="1" thickBot="1" x14ac:dyDescent="0.3">
      <c r="A31" s="23" t="s">
        <v>7</v>
      </c>
      <c r="B31" s="19" t="s">
        <v>9</v>
      </c>
      <c r="C31" s="27" t="s">
        <v>10</v>
      </c>
      <c r="D31" s="19" t="s">
        <v>39</v>
      </c>
      <c r="E31" s="27" t="s">
        <v>19</v>
      </c>
    </row>
    <row r="32" spans="1:5" x14ac:dyDescent="0.2">
      <c r="A32" s="42" t="s">
        <v>36</v>
      </c>
      <c r="B32" s="43">
        <v>17500</v>
      </c>
      <c r="C32" s="9">
        <f>B32/30</f>
        <v>583.33333333333337</v>
      </c>
      <c r="D32" s="44">
        <v>30</v>
      </c>
      <c r="E32" s="9">
        <f>C32/D32</f>
        <v>19.444444444444446</v>
      </c>
    </row>
    <row r="33" spans="1:5" ht="19.5" customHeight="1" x14ac:dyDescent="0.2">
      <c r="A33" s="45" t="s">
        <v>37</v>
      </c>
      <c r="B33" s="46">
        <v>16500</v>
      </c>
      <c r="C33" s="9">
        <f>B33/30</f>
        <v>550</v>
      </c>
      <c r="D33" s="44">
        <v>30</v>
      </c>
      <c r="E33" s="9">
        <f>C33/D33</f>
        <v>18.333333333333332</v>
      </c>
    </row>
    <row r="34" spans="1:5" ht="20.25" customHeight="1" thickBot="1" x14ac:dyDescent="0.3">
      <c r="A34" s="90" t="s">
        <v>19</v>
      </c>
      <c r="B34" s="91"/>
      <c r="C34" s="91"/>
      <c r="D34" s="92"/>
      <c r="E34" s="47">
        <f>SUM(E32:E33)</f>
        <v>37.777777777777779</v>
      </c>
    </row>
    <row r="35" spans="1:5" ht="22.5" customHeight="1" x14ac:dyDescent="0.2">
      <c r="A35" s="11"/>
      <c r="B35" s="12"/>
      <c r="C35" s="12"/>
      <c r="D35" s="12"/>
      <c r="E35" s="30"/>
    </row>
    <row r="36" spans="1:5" ht="21.75" customHeight="1" x14ac:dyDescent="0.25">
      <c r="A36" s="93" t="s">
        <v>18</v>
      </c>
      <c r="B36" s="94"/>
      <c r="C36" s="94"/>
      <c r="D36" s="95"/>
      <c r="E36" s="48">
        <f>E28+E34</f>
        <v>57.951642505648593</v>
      </c>
    </row>
  </sheetData>
  <mergeCells count="17">
    <mergeCell ref="A30:E30"/>
    <mergeCell ref="A34:D34"/>
    <mergeCell ref="A36:D36"/>
    <mergeCell ref="A27:D27"/>
    <mergeCell ref="A28:D28"/>
    <mergeCell ref="A26:D26"/>
    <mergeCell ref="A1:E1"/>
    <mergeCell ref="A2:E2"/>
    <mergeCell ref="A3:E3"/>
    <mergeCell ref="A6:E6"/>
    <mergeCell ref="A7:E9"/>
    <mergeCell ref="A10:E10"/>
    <mergeCell ref="A11:D11"/>
    <mergeCell ref="A12:D12"/>
    <mergeCell ref="A13:E13"/>
    <mergeCell ref="A21:D21"/>
    <mergeCell ref="A22:E22"/>
  </mergeCells>
  <pageMargins left="0.7" right="0.7" top="0.75" bottom="0.75" header="0.3" footer="0.3"/>
  <pageSetup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8"/>
  <sheetViews>
    <sheetView topLeftCell="A9" workbookViewId="0">
      <selection activeCell="H21" sqref="H21"/>
    </sheetView>
  </sheetViews>
  <sheetFormatPr baseColWidth="10" defaultColWidth="8" defaultRowHeight="12" x14ac:dyDescent="0.25"/>
  <cols>
    <col min="1" max="1" width="39" style="14" customWidth="1"/>
    <col min="2" max="2" width="15.85546875" style="1" bestFit="1" customWidth="1"/>
    <col min="3" max="3" width="12.5703125" style="1" customWidth="1"/>
    <col min="4" max="4" width="13.28515625" style="1" bestFit="1" customWidth="1"/>
    <col min="5" max="5" width="15.28515625" style="1" customWidth="1"/>
    <col min="6" max="6" width="5.28515625" style="1" customWidth="1"/>
    <col min="7" max="8" width="8" style="1"/>
    <col min="9" max="9" width="12" style="1" bestFit="1" customWidth="1"/>
    <col min="10" max="16384" width="8" style="1"/>
  </cols>
  <sheetData>
    <row r="1" spans="1:5" ht="20.25" customHeight="1" x14ac:dyDescent="0.25">
      <c r="A1" s="52" t="s">
        <v>0</v>
      </c>
      <c r="B1" s="53"/>
      <c r="C1" s="53"/>
      <c r="D1" s="53"/>
      <c r="E1" s="54"/>
    </row>
    <row r="2" spans="1:5" ht="19.7" customHeight="1" x14ac:dyDescent="0.25">
      <c r="A2" s="55" t="s">
        <v>1</v>
      </c>
      <c r="B2" s="56"/>
      <c r="C2" s="56"/>
      <c r="D2" s="56"/>
      <c r="E2" s="57"/>
    </row>
    <row r="3" spans="1:5" ht="15" x14ac:dyDescent="0.25">
      <c r="A3" s="58" t="s">
        <v>2</v>
      </c>
      <c r="B3" s="59"/>
      <c r="C3" s="59"/>
      <c r="D3" s="59"/>
      <c r="E3" s="60"/>
    </row>
    <row r="4" spans="1:5" ht="15" x14ac:dyDescent="0.25">
      <c r="A4" s="2"/>
      <c r="B4" s="13"/>
      <c r="C4" s="13"/>
      <c r="D4" s="13"/>
      <c r="E4" s="3"/>
    </row>
    <row r="5" spans="1:5" ht="15.75" thickBot="1" x14ac:dyDescent="0.3">
      <c r="A5" s="2"/>
      <c r="B5" s="13"/>
      <c r="C5" s="13"/>
      <c r="D5" s="13"/>
      <c r="E5" s="3"/>
    </row>
    <row r="6" spans="1:5" ht="15.75" thickBot="1" x14ac:dyDescent="0.3">
      <c r="A6" s="61" t="s">
        <v>3</v>
      </c>
      <c r="B6" s="62"/>
      <c r="C6" s="62"/>
      <c r="D6" s="62"/>
      <c r="E6" s="63"/>
    </row>
    <row r="7" spans="1:5" ht="21.75" customHeight="1" x14ac:dyDescent="0.25">
      <c r="A7" s="64" t="s">
        <v>29</v>
      </c>
      <c r="B7" s="65"/>
      <c r="C7" s="65"/>
      <c r="D7" s="65"/>
      <c r="E7" s="66"/>
    </row>
    <row r="8" spans="1:5" ht="15.75" customHeight="1" x14ac:dyDescent="0.25">
      <c r="A8" s="67"/>
      <c r="B8" s="68"/>
      <c r="C8" s="68"/>
      <c r="D8" s="68"/>
      <c r="E8" s="69"/>
    </row>
    <row r="9" spans="1:5" ht="12.75" customHeight="1" thickBot="1" x14ac:dyDescent="0.3">
      <c r="A9" s="70"/>
      <c r="B9" s="71"/>
      <c r="C9" s="71"/>
      <c r="D9" s="71"/>
      <c r="E9" s="72"/>
    </row>
    <row r="10" spans="1:5" ht="18" customHeight="1" thickBot="1" x14ac:dyDescent="0.3">
      <c r="A10" s="73" t="s">
        <v>31</v>
      </c>
      <c r="B10" s="74"/>
      <c r="C10" s="74"/>
      <c r="D10" s="74"/>
      <c r="E10" s="75"/>
    </row>
    <row r="11" spans="1:5" ht="17.25" customHeight="1" x14ac:dyDescent="0.25">
      <c r="A11" s="76" t="s">
        <v>4</v>
      </c>
      <c r="B11" s="77"/>
      <c r="C11" s="77"/>
      <c r="D11" s="78"/>
      <c r="E11" s="26" t="s">
        <v>5</v>
      </c>
    </row>
    <row r="12" spans="1:5" ht="17.25" customHeight="1" x14ac:dyDescent="0.25">
      <c r="A12" s="79" t="s">
        <v>30</v>
      </c>
      <c r="B12" s="80"/>
      <c r="C12" s="80"/>
      <c r="D12" s="81"/>
      <c r="E12" s="102">
        <f>E36</f>
        <v>99.554817108823187</v>
      </c>
    </row>
    <row r="13" spans="1:5" ht="15" customHeight="1" thickBot="1" x14ac:dyDescent="0.3">
      <c r="A13" s="99" t="s">
        <v>6</v>
      </c>
      <c r="B13" s="100"/>
      <c r="C13" s="100"/>
      <c r="D13" s="100"/>
      <c r="E13" s="101"/>
    </row>
    <row r="14" spans="1:5" ht="30" customHeight="1" thickBot="1" x14ac:dyDescent="0.3">
      <c r="A14" s="18" t="s">
        <v>7</v>
      </c>
      <c r="B14" s="32" t="s">
        <v>8</v>
      </c>
      <c r="C14" s="20" t="s">
        <v>25</v>
      </c>
      <c r="D14" s="19" t="s">
        <v>9</v>
      </c>
      <c r="E14" s="27" t="s">
        <v>10</v>
      </c>
    </row>
    <row r="15" spans="1:5" ht="15" customHeight="1" x14ac:dyDescent="0.2">
      <c r="A15" s="15" t="s">
        <v>20</v>
      </c>
      <c r="B15" s="33">
        <v>2500</v>
      </c>
      <c r="C15" s="5" t="s">
        <v>11</v>
      </c>
      <c r="D15" s="6">
        <f t="shared" ref="D15:D20" si="0">B15/12</f>
        <v>208.33333333333334</v>
      </c>
      <c r="E15" s="28">
        <f t="shared" ref="E15:E19" si="1">D15/30.4</f>
        <v>6.8530701754385968</v>
      </c>
    </row>
    <row r="16" spans="1:5" ht="15" customHeight="1" x14ac:dyDescent="0.2">
      <c r="A16" s="15" t="s">
        <v>22</v>
      </c>
      <c r="B16" s="6">
        <v>10600</v>
      </c>
      <c r="C16" s="5" t="s">
        <v>11</v>
      </c>
      <c r="D16" s="6">
        <f t="shared" si="0"/>
        <v>883.33333333333337</v>
      </c>
      <c r="E16" s="28">
        <f t="shared" si="1"/>
        <v>29.057017543859651</v>
      </c>
    </row>
    <row r="17" spans="1:9" ht="15" customHeight="1" x14ac:dyDescent="0.2">
      <c r="A17" s="15" t="s">
        <v>23</v>
      </c>
      <c r="B17" s="6">
        <v>3600</v>
      </c>
      <c r="C17" s="5" t="s">
        <v>11</v>
      </c>
      <c r="D17" s="6">
        <f t="shared" si="0"/>
        <v>300</v>
      </c>
      <c r="E17" s="28">
        <f t="shared" si="1"/>
        <v>9.8684210526315788</v>
      </c>
    </row>
    <row r="18" spans="1:9" ht="15" customHeight="1" x14ac:dyDescent="0.2">
      <c r="A18" s="16" t="s">
        <v>21</v>
      </c>
      <c r="B18" s="6">
        <v>4500</v>
      </c>
      <c r="C18" s="5" t="s">
        <v>11</v>
      </c>
      <c r="D18" s="6">
        <f t="shared" si="0"/>
        <v>375</v>
      </c>
      <c r="E18" s="28">
        <f t="shared" si="1"/>
        <v>12.335526315789474</v>
      </c>
    </row>
    <row r="19" spans="1:9" ht="15" customHeight="1" x14ac:dyDescent="0.2">
      <c r="A19" s="16" t="s">
        <v>24</v>
      </c>
      <c r="B19" s="7">
        <v>3000</v>
      </c>
      <c r="C19" s="5" t="s">
        <v>11</v>
      </c>
      <c r="D19" s="6">
        <f t="shared" si="0"/>
        <v>250</v>
      </c>
      <c r="E19" s="28">
        <f t="shared" si="1"/>
        <v>8.2236842105263168</v>
      </c>
    </row>
    <row r="20" spans="1:9" ht="15" customHeight="1" thickBot="1" x14ac:dyDescent="0.25">
      <c r="A20" s="34" t="s">
        <v>35</v>
      </c>
      <c r="B20" s="35">
        <v>17500</v>
      </c>
      <c r="C20" s="5" t="s">
        <v>11</v>
      </c>
      <c r="D20" s="6">
        <f t="shared" si="0"/>
        <v>1458.3333333333333</v>
      </c>
      <c r="E20" s="28">
        <f>D20/30.4</f>
        <v>47.971491228070178</v>
      </c>
    </row>
    <row r="21" spans="1:9" ht="15" customHeight="1" thickBot="1" x14ac:dyDescent="0.3">
      <c r="A21" s="85" t="s">
        <v>12</v>
      </c>
      <c r="B21" s="86"/>
      <c r="C21" s="86"/>
      <c r="D21" s="86"/>
      <c r="E21" s="25">
        <f>SUM(E15:E20)</f>
        <v>114.30921052631579</v>
      </c>
    </row>
    <row r="22" spans="1:9" ht="15" customHeight="1" thickBot="1" x14ac:dyDescent="0.3">
      <c r="A22" s="73" t="s">
        <v>13</v>
      </c>
      <c r="B22" s="74"/>
      <c r="C22" s="74"/>
      <c r="D22" s="74"/>
      <c r="E22" s="75"/>
    </row>
    <row r="23" spans="1:9" ht="30" customHeight="1" thickBot="1" x14ac:dyDescent="0.3">
      <c r="A23" s="18" t="s">
        <v>7</v>
      </c>
      <c r="B23" s="19" t="s">
        <v>14</v>
      </c>
      <c r="C23" s="19" t="s">
        <v>9</v>
      </c>
      <c r="D23" s="21" t="s">
        <v>10</v>
      </c>
      <c r="E23" s="22" t="s">
        <v>15</v>
      </c>
    </row>
    <row r="24" spans="1:9" ht="24" customHeight="1" x14ac:dyDescent="0.2">
      <c r="A24" s="17" t="s">
        <v>34</v>
      </c>
      <c r="B24" s="8" t="s">
        <v>16</v>
      </c>
      <c r="C24" s="9">
        <f>6541.7</f>
        <v>6541.7</v>
      </c>
      <c r="D24" s="10">
        <f>(C24/30.4)</f>
        <v>215.1875</v>
      </c>
      <c r="E24" s="29">
        <f>D24*1.7969</f>
        <v>386.67041875000001</v>
      </c>
    </row>
    <row r="25" spans="1:9" ht="15" customHeight="1" x14ac:dyDescent="0.2">
      <c r="A25" s="17" t="s">
        <v>33</v>
      </c>
      <c r="B25" s="8" t="s">
        <v>16</v>
      </c>
      <c r="C25" s="9">
        <f>6541.7</f>
        <v>6541.7</v>
      </c>
      <c r="D25" s="10">
        <f>(C25/30.4)</f>
        <v>215.1875</v>
      </c>
      <c r="E25" s="29">
        <f>D25*1.7969</f>
        <v>386.67041875000001</v>
      </c>
    </row>
    <row r="26" spans="1:9" ht="15.2" customHeight="1" thickBot="1" x14ac:dyDescent="0.3">
      <c r="A26" s="49" t="s">
        <v>17</v>
      </c>
      <c r="B26" s="50"/>
      <c r="C26" s="50"/>
      <c r="D26" s="51"/>
      <c r="E26" s="24">
        <f>SUM(E24:E25)</f>
        <v>773.34083750000002</v>
      </c>
      <c r="I26" s="4"/>
    </row>
    <row r="27" spans="1:9" ht="15.2" customHeight="1" x14ac:dyDescent="0.25">
      <c r="A27" s="96" t="s">
        <v>32</v>
      </c>
      <c r="B27" s="97"/>
      <c r="C27" s="97"/>
      <c r="D27" s="98"/>
      <c r="E27" s="31">
        <v>44</v>
      </c>
      <c r="I27" s="4"/>
    </row>
    <row r="28" spans="1:9" ht="15.2" customHeight="1" thickBot="1" x14ac:dyDescent="0.3">
      <c r="A28" s="90" t="s">
        <v>19</v>
      </c>
      <c r="B28" s="91"/>
      <c r="C28" s="91"/>
      <c r="D28" s="92"/>
      <c r="E28" s="47">
        <f>(E21+E26)/E27</f>
        <v>20.173864727870814</v>
      </c>
      <c r="I28" s="4"/>
    </row>
    <row r="29" spans="1:9" ht="15.2" customHeight="1" thickBot="1" x14ac:dyDescent="0.3">
      <c r="A29" s="36"/>
      <c r="B29" s="37"/>
      <c r="C29" s="37"/>
      <c r="D29" s="37"/>
      <c r="E29" s="38"/>
      <c r="I29" s="4"/>
    </row>
    <row r="30" spans="1:9" ht="15" customHeight="1" thickBot="1" x14ac:dyDescent="0.3">
      <c r="A30" s="87" t="s">
        <v>38</v>
      </c>
      <c r="B30" s="88"/>
      <c r="C30" s="88"/>
      <c r="D30" s="88"/>
      <c r="E30" s="89"/>
    </row>
    <row r="31" spans="1:9" ht="30" customHeight="1" thickBot="1" x14ac:dyDescent="0.3">
      <c r="A31" s="23" t="s">
        <v>7</v>
      </c>
      <c r="B31" s="19" t="s">
        <v>9</v>
      </c>
      <c r="C31" s="27" t="s">
        <v>10</v>
      </c>
      <c r="D31" s="19" t="s">
        <v>39</v>
      </c>
      <c r="E31" s="27" t="s">
        <v>19</v>
      </c>
    </row>
    <row r="32" spans="1:9" x14ac:dyDescent="0.2">
      <c r="A32" s="42" t="s">
        <v>36</v>
      </c>
      <c r="B32" s="43">
        <v>16790</v>
      </c>
      <c r="C32" s="9">
        <f>B32/30</f>
        <v>559.66666666666663</v>
      </c>
      <c r="D32" s="44">
        <v>14</v>
      </c>
      <c r="E32" s="9">
        <f>C32/D32</f>
        <v>39.976190476190474</v>
      </c>
    </row>
    <row r="33" spans="1:9" x14ac:dyDescent="0.2">
      <c r="A33" s="45" t="s">
        <v>37</v>
      </c>
      <c r="B33" s="46">
        <v>16550</v>
      </c>
      <c r="C33" s="9">
        <f>B33/30</f>
        <v>551.66666666666663</v>
      </c>
      <c r="D33" s="44">
        <v>14</v>
      </c>
      <c r="E33" s="9">
        <f>C33/D33</f>
        <v>39.404761904761905</v>
      </c>
    </row>
    <row r="34" spans="1:9" ht="15" customHeight="1" thickBot="1" x14ac:dyDescent="0.3">
      <c r="A34" s="90" t="s">
        <v>19</v>
      </c>
      <c r="B34" s="91"/>
      <c r="C34" s="91"/>
      <c r="D34" s="92"/>
      <c r="E34" s="47">
        <f>SUM(E32:E33)</f>
        <v>79.38095238095238</v>
      </c>
    </row>
    <row r="35" spans="1:9" ht="15.75" customHeight="1" x14ac:dyDescent="0.2">
      <c r="A35" s="11"/>
      <c r="B35" s="12"/>
      <c r="C35" s="12"/>
      <c r="D35" s="12"/>
      <c r="E35" s="30"/>
    </row>
    <row r="36" spans="1:9" ht="20.25" customHeight="1" x14ac:dyDescent="0.25">
      <c r="A36" s="93" t="s">
        <v>18</v>
      </c>
      <c r="B36" s="94"/>
      <c r="C36" s="94"/>
      <c r="D36" s="95"/>
      <c r="E36" s="48">
        <f>E28+E34</f>
        <v>99.554817108823187</v>
      </c>
    </row>
    <row r="37" spans="1:9" ht="12.95" customHeight="1" x14ac:dyDescent="0.25">
      <c r="A37" s="1"/>
      <c r="I37" s="4"/>
    </row>
    <row r="38" spans="1:9" ht="16.5" customHeight="1" x14ac:dyDescent="0.25">
      <c r="A38" s="1"/>
    </row>
  </sheetData>
  <mergeCells count="17">
    <mergeCell ref="A26:D26"/>
    <mergeCell ref="A1:E1"/>
    <mergeCell ref="A2:E2"/>
    <mergeCell ref="A3:E3"/>
    <mergeCell ref="A6:E6"/>
    <mergeCell ref="A7:E9"/>
    <mergeCell ref="A10:E10"/>
    <mergeCell ref="A11:D11"/>
    <mergeCell ref="A12:D12"/>
    <mergeCell ref="A13:E13"/>
    <mergeCell ref="A21:D21"/>
    <mergeCell ref="A22:E22"/>
    <mergeCell ref="A27:D27"/>
    <mergeCell ref="A28:D28"/>
    <mergeCell ref="A30:E30"/>
    <mergeCell ref="A34:D34"/>
    <mergeCell ref="A36:D36"/>
  </mergeCells>
  <pageMargins left="0.7" right="0.7" top="0.75" bottom="0.75" header="0.3" footer="0.3"/>
  <pageSetup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NFU R13A20</vt:lpstr>
      <vt:lpstr>NFU R21A23</vt:lpstr>
      <vt:lpstr>'NFU R13A20'!Área_de_impresión</vt:lpstr>
      <vt:lpstr>'NFU R21A23'!Área_de_impresión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Graciele Pérez</dc:creator>
  <cp:lastModifiedBy>pruebagto2019@outlook.com</cp:lastModifiedBy>
  <cp:lastPrinted>2023-08-24T22:35:43Z</cp:lastPrinted>
  <dcterms:created xsi:type="dcterms:W3CDTF">2021-07-30T14:32:26Z</dcterms:created>
  <dcterms:modified xsi:type="dcterms:W3CDTF">2023-10-02T18:32:30Z</dcterms:modified>
</cp:coreProperties>
</file>